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ESTAÇÃO DE CONTAS HMR\HMR-01-21\CGM\"/>
    </mc:Choice>
  </mc:AlternateContent>
  <xr:revisionPtr revIDLastSave="0" documentId="8_{2B6E9F15-54AB-484A-A6D4-194EABEADED7}" xr6:coauthVersionLast="46" xr6:coauthVersionMax="46" xr10:uidLastSave="{00000000-0000-0000-0000-000000000000}"/>
  <bookViews>
    <workbookView xWindow="-120" yWindow="-120" windowWidth="20730" windowHeight="11160" xr2:uid="{BC6DA270-61F2-45DA-8F83-5D5F5C8421EA}"/>
  </bookViews>
  <sheets>
    <sheet name="CONTÁBIL- FINANCEIRA " sheetId="1" r:id="rId1"/>
  </sheets>
  <externalReferences>
    <externalReference r:id="rId2"/>
  </externalReferences>
  <definedNames>
    <definedName name="__xlfn_IFERROR">#N/A</definedName>
    <definedName name="__xlfn_SUMIFS">#N/A</definedName>
    <definedName name="_xlnm.Print_Area" localSheetId="0">'CONTÁBIL- FINANCEIRA '!$C$1:$G$285</definedName>
    <definedName name="ATIVOSouJOVEM">'[1]DADOS (OCULTAR)'!$Y$4:$Y$5</definedName>
    <definedName name="CATDESP6">'[1]DADOS (OCULTAR)'!$B$3:$B$181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_FilterDatabase" localSheetId="0">'CONTÁBIL- FINANCEIRA '!$B$27:$G$274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NÃO">'CONTÁBIL- FINANCEIRA '!$G$5</definedName>
    <definedName name="Print_Area_0" localSheetId="0">'CONTÁBIL- FINANCEIRA '!$C$1:$G$285</definedName>
    <definedName name="Print_Area_0_0" localSheetId="0">'CONTÁBIL- FINANCEIRA '!$C$1:$G$285</definedName>
    <definedName name="Print_Area_0_0_0" localSheetId="0">'CONTÁBIL- FINANCEIRA '!$C$1:$G$285</definedName>
    <definedName name="Print_Area_0_0_0_0" localSheetId="0">'CONTÁBIL- FINANCEIRA '!$C$1:$G$285</definedName>
    <definedName name="Print_Area_0_0_0_0_0" localSheetId="0">'CONTÁBIL- FINANCEIRA '!$C$1:$G$285</definedName>
    <definedName name="RELDESPPG">'[1]DADOS (OCULTAR)'!$AK$3:$AK$189</definedName>
    <definedName name="UNIDADES">'[1]DADOS (OCULTAR)'!$P$3:$P$40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16" i="1"/>
  <c r="F23" i="1"/>
  <c r="F24" i="1"/>
  <c r="F30" i="1"/>
  <c r="F29" i="1" s="1"/>
  <c r="F28" i="1" s="1"/>
  <c r="F31" i="1"/>
  <c r="F32" i="1"/>
  <c r="F33" i="1"/>
  <c r="F34" i="1"/>
  <c r="F35" i="1"/>
  <c r="F36" i="1"/>
  <c r="F38" i="1"/>
  <c r="F260" i="1" s="1"/>
  <c r="F39" i="1"/>
  <c r="F40" i="1"/>
  <c r="F41" i="1"/>
  <c r="F42" i="1"/>
  <c r="F261" i="1" s="1"/>
  <c r="F43" i="1"/>
  <c r="F44" i="1"/>
  <c r="F45" i="1"/>
  <c r="F47" i="1"/>
  <c r="F48" i="1"/>
  <c r="F49" i="1"/>
  <c r="F50" i="1"/>
  <c r="F46" i="1" s="1"/>
  <c r="F262" i="1" s="1"/>
  <c r="F51" i="1"/>
  <c r="F62" i="1"/>
  <c r="F64" i="1"/>
  <c r="F60" i="1" s="1"/>
  <c r="F68" i="1"/>
  <c r="F66" i="1" s="1"/>
  <c r="F70" i="1"/>
  <c r="F78" i="1"/>
  <c r="F80" i="1"/>
  <c r="F79" i="1" s="1"/>
  <c r="F77" i="1" s="1"/>
  <c r="F81" i="1"/>
  <c r="F83" i="1"/>
  <c r="F82" i="1" s="1"/>
  <c r="F84" i="1"/>
  <c r="D88" i="1"/>
  <c r="F88" i="1"/>
  <c r="D89" i="1"/>
  <c r="F89" i="1"/>
  <c r="G89" i="1"/>
  <c r="D90" i="1"/>
  <c r="D91" i="1"/>
  <c r="F91" i="1"/>
  <c r="G91" i="1"/>
  <c r="D92" i="1"/>
  <c r="C94" i="1"/>
  <c r="E94" i="1"/>
  <c r="F98" i="1"/>
  <c r="F97" i="1" s="1"/>
  <c r="F99" i="1"/>
  <c r="F100" i="1"/>
  <c r="F101" i="1"/>
  <c r="F103" i="1"/>
  <c r="F102" i="1" s="1"/>
  <c r="F104" i="1"/>
  <c r="F105" i="1"/>
  <c r="F106" i="1"/>
  <c r="F107" i="1"/>
  <c r="F108" i="1"/>
  <c r="F109" i="1"/>
  <c r="F111" i="1"/>
  <c r="F110" i="1" s="1"/>
  <c r="F112" i="1"/>
  <c r="F116" i="1"/>
  <c r="F115" i="1" s="1"/>
  <c r="F117" i="1"/>
  <c r="F118" i="1"/>
  <c r="F119" i="1"/>
  <c r="F120" i="1"/>
  <c r="F121" i="1"/>
  <c r="F123" i="1"/>
  <c r="F124" i="1"/>
  <c r="F122" i="1" s="1"/>
  <c r="F125" i="1"/>
  <c r="F127" i="1"/>
  <c r="F128" i="1"/>
  <c r="F126" i="1" s="1"/>
  <c r="F130" i="1"/>
  <c r="F129" i="1" s="1"/>
  <c r="F131" i="1"/>
  <c r="F132" i="1"/>
  <c r="F136" i="1"/>
  <c r="F135" i="1" s="1"/>
  <c r="F134" i="1" s="1"/>
  <c r="F133" i="1" s="1"/>
  <c r="F137" i="1"/>
  <c r="F138" i="1"/>
  <c r="F139" i="1"/>
  <c r="F140" i="1"/>
  <c r="F141" i="1"/>
  <c r="F142" i="1"/>
  <c r="F143" i="1"/>
  <c r="F144" i="1"/>
  <c r="F145" i="1"/>
  <c r="F146" i="1"/>
  <c r="F148" i="1"/>
  <c r="F147" i="1" s="1"/>
  <c r="F149" i="1"/>
  <c r="F150" i="1"/>
  <c r="F154" i="1"/>
  <c r="F155" i="1"/>
  <c r="F156" i="1"/>
  <c r="F153" i="1" s="1"/>
  <c r="F152" i="1" s="1"/>
  <c r="F151" i="1" s="1"/>
  <c r="F157" i="1"/>
  <c r="F158" i="1"/>
  <c r="F161" i="1"/>
  <c r="F162" i="1"/>
  <c r="F163" i="1"/>
  <c r="F164" i="1"/>
  <c r="F160" i="1" s="1"/>
  <c r="F159" i="1" s="1"/>
  <c r="F165" i="1"/>
  <c r="F166" i="1"/>
  <c r="F167" i="1"/>
  <c r="F168" i="1"/>
  <c r="F169" i="1"/>
  <c r="F170" i="1"/>
  <c r="F171" i="1"/>
  <c r="F172" i="1"/>
  <c r="F173" i="1"/>
  <c r="F175" i="1"/>
  <c r="F183" i="1"/>
  <c r="D188" i="1"/>
  <c r="F188" i="1"/>
  <c r="D189" i="1"/>
  <c r="F189" i="1"/>
  <c r="G189" i="1"/>
  <c r="D190" i="1"/>
  <c r="D191" i="1"/>
  <c r="F191" i="1"/>
  <c r="G191" i="1"/>
  <c r="C194" i="1"/>
  <c r="E194" i="1"/>
  <c r="F202" i="1"/>
  <c r="F219" i="1"/>
  <c r="F226" i="1"/>
  <c r="F233" i="1"/>
  <c r="F234" i="1"/>
  <c r="F236" i="1" s="1"/>
  <c r="F235" i="1"/>
  <c r="F244" i="1"/>
  <c r="F252" i="1"/>
  <c r="F254" i="1" s="1"/>
  <c r="F268" i="1"/>
  <c r="F270" i="1"/>
  <c r="F269" i="1" s="1"/>
  <c r="F275" i="1" s="1"/>
  <c r="F271" i="1"/>
  <c r="F272" i="1"/>
  <c r="F273" i="1"/>
  <c r="F274" i="1"/>
  <c r="F280" i="1"/>
  <c r="F281" i="1" s="1"/>
  <c r="F174" i="1" s="1"/>
  <c r="F263" i="1" l="1"/>
  <c r="F178" i="1"/>
  <c r="F114" i="1"/>
  <c r="F113" i="1" s="1"/>
  <c r="F96" i="1"/>
  <c r="F37" i="1"/>
  <c r="F27" i="1" s="1"/>
  <c r="F176" i="1" s="1"/>
  <c r="F179" i="1" l="1"/>
  <c r="F177" i="1"/>
  <c r="F180" i="1" s="1"/>
  <c r="F207" i="1" l="1"/>
  <c r="F209" i="1" s="1"/>
  <c r="F221" i="1" s="1"/>
</calcChain>
</file>

<file path=xl/sharedStrings.xml><?xml version="1.0" encoding="utf-8"?>
<sst xmlns="http://schemas.openxmlformats.org/spreadsheetml/2006/main" count="614" uniqueCount="402">
  <si>
    <t>NÃO</t>
  </si>
  <si>
    <t>SIM</t>
  </si>
  <si>
    <t>ASSINATURA RESPONSÁVEL PELA UNIDADE</t>
  </si>
  <si>
    <t xml:space="preserve">DATA </t>
  </si>
  <si>
    <t>RECEBIMENTO SES/SEAS/DGMMAS
(DATA e ASSINATURA)</t>
  </si>
  <si>
    <t>_____________________________________</t>
  </si>
  <si>
    <t>______/______/_______</t>
  </si>
  <si>
    <t>* NÃO ACUMULA, CONFORME CONTRATO A DIFERENÇA NÃO UTILIZADA É REVERTIDA PARA CUSTEIO.</t>
  </si>
  <si>
    <t>SALDO FINAL</t>
  </si>
  <si>
    <t>DESPESAS COM ENSINO E PESQUISA CONFORME PROPOSTA DA O.S.S</t>
  </si>
  <si>
    <t>VALOR</t>
  </si>
  <si>
    <t>DESCRIÇÃO</t>
  </si>
  <si>
    <t>DESPESAS COM ENSINO E PESQUISA</t>
  </si>
  <si>
    <t>10. Despesas com Ensino e Pesquisa</t>
  </si>
  <si>
    <t>SALDO FINAL = (a) + (b) - (c)</t>
  </si>
  <si>
    <t>Informação retirada do Anexo IV</t>
  </si>
  <si>
    <t>9.5 OUTRAS DESPESAS COM INVESTIMENTOS</t>
  </si>
  <si>
    <t>9.4 VEÍCULOS</t>
  </si>
  <si>
    <t>9.3 OBRAS E CONSTRUÇÕES</t>
  </si>
  <si>
    <t>9.2 MÓVEIS E UTENSÍLIOS</t>
  </si>
  <si>
    <t>9.1 EQUIPAMENTOS</t>
  </si>
  <si>
    <t>9. DESPESA COM PLANO DE INVESTIMENTO AUTORIZADO PELA CONTRATANTE (c)</t>
  </si>
  <si>
    <t>RECEITA COM PLANO DE INVESTIMENTO AUTORIZADO PELA CONTRATANTE (b)</t>
  </si>
  <si>
    <t>Deverá ser igual ao saldo final do mês anterior</t>
  </si>
  <si>
    <t>SALDO ANTERIOR (a)</t>
  </si>
  <si>
    <t>CONTROLE DO PLANO DE INVESTIMENTO AUTORIZADO PELA CONTRATANTE</t>
  </si>
  <si>
    <t>SALDO FINAL (6 = 1+2-3-4-5)</t>
  </si>
  <si>
    <t>RESCISÕES (5)</t>
  </si>
  <si>
    <t>13º SALÁRIO (4)</t>
  </si>
  <si>
    <t>FÉRIAS (3)</t>
  </si>
  <si>
    <t>PROVISÃO DO MÊS (2)</t>
  </si>
  <si>
    <t>SALDO INICIAL (1)</t>
  </si>
  <si>
    <t>SALDO DE PROVISÕES</t>
  </si>
  <si>
    <t>TOTAL A PAGAR</t>
  </si>
  <si>
    <t>TOTAL</t>
  </si>
  <si>
    <t>Contas a Vencer nos meses posteriores ao mês subsequente à prestação de contas.</t>
  </si>
  <si>
    <t>Contas a Vencer no mês subsequente ao mês da prestação de contas.</t>
  </si>
  <si>
    <t>Contas Vencidas em meses anteriores à prestação de contas.</t>
  </si>
  <si>
    <t>Contas Vencidas no mês da prestação de contas</t>
  </si>
  <si>
    <t>FORNECEDORES</t>
  </si>
  <si>
    <t>BENEFÍCIOS</t>
  </si>
  <si>
    <t>ENCARGOS</t>
  </si>
  <si>
    <t>ORDENADOS</t>
  </si>
  <si>
    <t>PESSOAL</t>
  </si>
  <si>
    <t>CONTAS A PAGAR</t>
  </si>
  <si>
    <t>Deverá ser igual ao saldo final que consta no Balanço Contábil</t>
  </si>
  <si>
    <t>SALDO FINAL (4 = 1+2+3)</t>
  </si>
  <si>
    <t>Informação retirada da Aba Saldo de Estoque</t>
  </si>
  <si>
    <t>INVESTIMENTOS (3)</t>
  </si>
  <si>
    <t>MATERIAIS/ CONSUMOS DIVERSOS (2)</t>
  </si>
  <si>
    <t>INSUMOS ASSISTENCIAIS (1)</t>
  </si>
  <si>
    <t>SALDO DE ESTOQUE</t>
  </si>
  <si>
    <t>Obs: Para o campo (1) o valor será preenchido automaticamente de acordo com o que for informado na planilha "Relação de Despesas Pagas". 
Para o campo (2) o valor deverá ser digitado.</t>
  </si>
  <si>
    <t>Informação deverá ser digitada.</t>
  </si>
  <si>
    <t>(2) EMPRÉSTIMOS RECEBIDOS DE OUTRAS UNIDADES</t>
  </si>
  <si>
    <t>Informação retirada da Relação de Despesas Pagas</t>
  </si>
  <si>
    <t>(1) EMPRÉSTIMOS CONCEDIDOS PARA OUTRAS UNIDADES</t>
  </si>
  <si>
    <t>SELECIONAR UNIDADE NA LISTA SUSPENSA</t>
  </si>
  <si>
    <t>CONTROLE DE EMPRÉSTIMOS RECEBIDOS / CONCEDIDOS</t>
  </si>
  <si>
    <r>
      <rPr>
        <b/>
        <sz val="12"/>
        <color indexed="63"/>
        <rFont val="Calibri"/>
        <family val="2"/>
        <charset val="1"/>
      </rPr>
      <t xml:space="preserve">SALDO DE RECURSOS DISPONÍVEIS </t>
    </r>
    <r>
      <rPr>
        <b/>
        <sz val="10"/>
        <color indexed="63"/>
        <rFont val="Calibri"/>
        <family val="2"/>
        <charset val="1"/>
      </rPr>
      <t>(CAIXA+CC+APLICAÇÃO)</t>
    </r>
  </si>
  <si>
    <t>SALDO FINAL (6 = 1-2+3+4-5)</t>
  </si>
  <si>
    <t>TRIBUTOS (5)</t>
  </si>
  <si>
    <t>RENDIMENTO APLICAÇÕES (4)</t>
  </si>
  <si>
    <t>APLICAÇÕES (3)</t>
  </si>
  <si>
    <t>RESGATES (2)</t>
  </si>
  <si>
    <t>APLICAÇÕES FINANCEIRAS</t>
  </si>
  <si>
    <t>SALDO FINAL (4 = 1-2+3)</t>
  </si>
  <si>
    <t>CRÉDITOS (3)</t>
  </si>
  <si>
    <t>Preenchido automaticamente, despesas pagas.</t>
  </si>
  <si>
    <t>DÉBITOS (2)</t>
  </si>
  <si>
    <t>CONTA CORRENTE</t>
  </si>
  <si>
    <t>CAIXA</t>
  </si>
  <si>
    <t>DISPONIBILIDADE DE RECURSOS</t>
  </si>
  <si>
    <t>RESPONSÁVEL PELA UNIDADE</t>
  </si>
  <si>
    <t>UNIDADE</t>
  </si>
  <si>
    <t>ISENTO PIS:</t>
  </si>
  <si>
    <t>DEMONSTRATIVO DE INFORMAÇÕES FINANCEIRAS COMPLEMENTARES</t>
  </si>
  <si>
    <t>RECEBIMENTO
(DATA e ASSINATURA)</t>
  </si>
  <si>
    <t>(1) - O resultado leva em consideração as despesas efetivamente realizadas com férias, 13º e rescições na competência;
 (2) - O resultado considera apenas o valor provisionado para a competência.</t>
  </si>
  <si>
    <t>Informação retirada do TURNOVER</t>
  </si>
  <si>
    <t>TURNOVER DO MÊS (%)</t>
  </si>
  <si>
    <t>RESSARCIMENTO DE DÉFICIT</t>
  </si>
  <si>
    <t>DEVOLUÇÃO DE SUPERÁVIT</t>
  </si>
  <si>
    <t>RESULTADO (DÉFICIT/SUPERÁVIT) APÓS AS PROVISÕES (2)</t>
  </si>
  <si>
    <t>TOTAL DE DESPESAS OPERACIONAIS APÓS AS PROVISÕES</t>
  </si>
  <si>
    <t>SALDO DE PROVISÕES DO MÊS</t>
  </si>
  <si>
    <t>RESULTADO (DÉFICIT/SUPERÁVIT) ANTES DAS PROVISÕES (1)</t>
  </si>
  <si>
    <t>TOTAL DE DESPESAS OPERACIONAIS ANTES DAS PROVISÕES</t>
  </si>
  <si>
    <t>Informação retirada do Anexo IV - Preencher</t>
  </si>
  <si>
    <t>11. Despesa(s) de Competência(s) Anterior(es)</t>
  </si>
  <si>
    <t xml:space="preserve"> 9. Despesas com Plano de Investimento Autorizado pela Contratante</t>
  </si>
  <si>
    <t xml:space="preserve">    8.4. Outras despesas Investimentos</t>
  </si>
  <si>
    <t>8.4. Outras despesas Investimentos</t>
  </si>
  <si>
    <t xml:space="preserve">    8.3. Obras e Construções</t>
  </si>
  <si>
    <t>8.3. Obras e Construções</t>
  </si>
  <si>
    <t xml:space="preserve">    8.2. Móveis e Utensílios</t>
  </si>
  <si>
    <t>8.2. Móveis e Utensílios</t>
  </si>
  <si>
    <t xml:space="preserve">    8.1. Equipamentos</t>
  </si>
  <si>
    <t>8.1. Equipamentos</t>
  </si>
  <si>
    <t>8. Investimentos autorizados pela PCR</t>
  </si>
  <si>
    <t xml:space="preserve">  7.2.4. Reparo e Manutenção de Bens Móveis de Outras Naturezas</t>
  </si>
  <si>
    <t>5.7</t>
  </si>
  <si>
    <t>7.2.4. Reparo e Manutenção de Bens Móveis de Outras Naturezas</t>
  </si>
  <si>
    <t xml:space="preserve">  7.2.3. Reparo e Manutenção de Veículos</t>
  </si>
  <si>
    <t>5.6</t>
  </si>
  <si>
    <t>7.2.3. Reparo e Manutenção de Veículos</t>
  </si>
  <si>
    <t xml:space="preserve">  7.2.2. Reparo e Manutenção de Bens Imóveis</t>
  </si>
  <si>
    <t>5.4</t>
  </si>
  <si>
    <t>7.2.2. Reparo e Manutenção de Bens Imóveis</t>
  </si>
  <si>
    <t xml:space="preserve">      7.2.1.4. Outros Reparos e Manutenção de Máquinas e Equipamentos</t>
  </si>
  <si>
    <t>5.5</t>
  </si>
  <si>
    <t>7.2.1.4. Outros Reparos e Manutenção de Máquinas e Equipamentos</t>
  </si>
  <si>
    <t xml:space="preserve">      7.2.1.3. Engenharia Clínica</t>
  </si>
  <si>
    <t>7.2.1.3. Engenharia Clínica</t>
  </si>
  <si>
    <t xml:space="preserve">      7.2.1.2. Equipamentos de Informática</t>
  </si>
  <si>
    <t>7.2.1.2. Equipamentos de Informática</t>
  </si>
  <si>
    <t xml:space="preserve">      7.2.1.1. Equipamentos Médico-Hospitalar</t>
  </si>
  <si>
    <t>7.2.1.1. Equipamentos Médico-Hospitalar</t>
  </si>
  <si>
    <t xml:space="preserve">  7.2.1. Reparo e Manutenção de Máquinas e Equipamentos</t>
  </si>
  <si>
    <t>7.2 Manutenção (Pessoa Jurídica)</t>
  </si>
  <si>
    <t xml:space="preserve">  7.1.3. Reparo e Manutenção de Bens Imóveis</t>
  </si>
  <si>
    <t>4.5</t>
  </si>
  <si>
    <t>7.1.3. Reparo e Manutenção de Bens Imóveis</t>
  </si>
  <si>
    <t xml:space="preserve">  7.1.2. Reparo e Manutenção de Bens Móveis de Outras Naturezas</t>
  </si>
  <si>
    <t>4.4</t>
  </si>
  <si>
    <t>7.1.2. Reparo e Manutenção de Bens Móveis de Outras Naturezas</t>
  </si>
  <si>
    <t xml:space="preserve">      7.1.1.3. Outros Reparos e Manutenção de Equipamentos</t>
  </si>
  <si>
    <t>4.3</t>
  </si>
  <si>
    <t>7.1.1.3. Outros Reparos e Manutenção de Equipamentos</t>
  </si>
  <si>
    <t xml:space="preserve">      7.1.1.2. Equipamentos de Informática</t>
  </si>
  <si>
    <t>7.1.1.2. Equipamentos de Informática</t>
  </si>
  <si>
    <t xml:space="preserve">      7.1.1.1. Equipamentos Médico-Hospitalar</t>
  </si>
  <si>
    <t>7.1.1.1. Equipamentos Médico-Hospitalar</t>
  </si>
  <si>
    <t xml:space="preserve">  7.1.1. Reparo e Manutenção de Equipamentos</t>
  </si>
  <si>
    <t>7.1 Manutenção (Pessoa Física)</t>
  </si>
  <si>
    <t>7. Manutenção</t>
  </si>
  <si>
    <t>Informação retirada do RPA</t>
  </si>
  <si>
    <t xml:space="preserve">    6.3.2.3. Outros Serviços</t>
  </si>
  <si>
    <t>4.99</t>
  </si>
  <si>
    <t>6.3.2.3. Outros Serviços</t>
  </si>
  <si>
    <t xml:space="preserve">    6.3.2.2. Apoio Administrativo, Técnico e Operacional</t>
  </si>
  <si>
    <t>4.7</t>
  </si>
  <si>
    <t>6.3.2.2. Tecnico Operacional (Nível Médio / Elementar)</t>
  </si>
  <si>
    <t xml:space="preserve">    6.3.2.1. Técnico Profissional (Nível Superior)</t>
  </si>
  <si>
    <t>4.1</t>
  </si>
  <si>
    <t>6.3.2.1. Técnico Profissional (Nível Superior)</t>
  </si>
  <si>
    <t xml:space="preserve">    6.3.2. Pessoa Física</t>
  </si>
  <si>
    <t xml:space="preserve">        6.3.1.9. Outras Pessoas Jurídicas</t>
  </si>
  <si>
    <t>5.99</t>
  </si>
  <si>
    <t>6.3.1.9. Outras Pessoas Jurídicas</t>
  </si>
  <si>
    <t xml:space="preserve">        6.3.1.8. Limpeza</t>
  </si>
  <si>
    <t>5.23</t>
  </si>
  <si>
    <t>6.3.1.8. Limpeza</t>
  </si>
  <si>
    <t xml:space="preserve">        6.3.1.7. Dedetização</t>
  </si>
  <si>
    <t>5.10</t>
  </si>
  <si>
    <t>6.3.1.7. Dedetização</t>
  </si>
  <si>
    <t xml:space="preserve">        6.3.1.6. Serviços Técnicos Profissionais</t>
  </si>
  <si>
    <t>5.2</t>
  </si>
  <si>
    <t>6.3.1.6. Serviços Técnicos Profissionais</t>
  </si>
  <si>
    <t xml:space="preserve">        6.3.1.5. Consultorias e Treinamentos</t>
  </si>
  <si>
    <t>6.3.1.5. Consultorias e Treinamentos</t>
  </si>
  <si>
    <t xml:space="preserve">        6.3.1.4. Vigilância</t>
  </si>
  <si>
    <t>5.22</t>
  </si>
  <si>
    <t>6.3.1.4. Vigilância</t>
  </si>
  <si>
    <t xml:space="preserve">        6.3.1.3. Manutenção/Aluguel/Uso de Sistemas ou Softwares</t>
  </si>
  <si>
    <t>5.17</t>
  </si>
  <si>
    <t>6.3.1.3. Manutenção/Aluguel/Uso de Sistemas ou Softwares</t>
  </si>
  <si>
    <t xml:space="preserve">        6.3.1.2. Coleta de Lixo Hospitalar</t>
  </si>
  <si>
    <t>6.3.1.2. Coleta de Lixo Hospitalar</t>
  </si>
  <si>
    <t xml:space="preserve">             6.3.1.1.3. Outros Serviços Domésticos</t>
  </si>
  <si>
    <t>5.15</t>
  </si>
  <si>
    <t>6.3.1.1.3. Outros Serviços Domésticos</t>
  </si>
  <si>
    <t xml:space="preserve">             6.3.1.1.2.  Serviços de Cozinha e Copeira</t>
  </si>
  <si>
    <t>6.3.1.1.2.Serviços de Cozinha e Copeira</t>
  </si>
  <si>
    <t xml:space="preserve">             6.3.1.1.1. Lavanderia</t>
  </si>
  <si>
    <t>6.3.1.1.1. Lavanderia</t>
  </si>
  <si>
    <t xml:space="preserve">        6.3.1.1. Serviços Domésticos</t>
  </si>
  <si>
    <t xml:space="preserve">    6.3.1. Pessoa Jurídica</t>
  </si>
  <si>
    <t xml:space="preserve">  6.3. Administrativos</t>
  </si>
  <si>
    <t xml:space="preserve">    6.2.3. Cooperativas</t>
  </si>
  <si>
    <t>5.16</t>
  </si>
  <si>
    <t>6.2.3. Cooperativas</t>
  </si>
  <si>
    <t xml:space="preserve">    6.2.2. Pessoa Física</t>
  </si>
  <si>
    <t>4.6</t>
  </si>
  <si>
    <t>6.2.2. Pessoa Física</t>
  </si>
  <si>
    <t xml:space="preserve">    6.2.1. Pessoa Jurídica</t>
  </si>
  <si>
    <t>6.2.1. Pessoa Jurídica</t>
  </si>
  <si>
    <t xml:space="preserve">  6.2. Assistência Odontológica</t>
  </si>
  <si>
    <t xml:space="preserve">        6.1.3.2. Outros profissionais de saúde</t>
  </si>
  <si>
    <t>6.1.3.2. Outros profissionais de saúde</t>
  </si>
  <si>
    <t xml:space="preserve">        6.1.3.1. Médicos</t>
  </si>
  <si>
    <t>6.1.3.1. Médicos</t>
  </si>
  <si>
    <t xml:space="preserve">    6.1.3. Cooperativas</t>
  </si>
  <si>
    <t xml:space="preserve">        6.1.2.3. Farmacêutico</t>
  </si>
  <si>
    <t>6.1.2.3. Farmacêutico</t>
  </si>
  <si>
    <t xml:space="preserve">        6.1.2.2. Outros profissionais de saúde</t>
  </si>
  <si>
    <t>6.1.2.2. Outros profissionais de saúde</t>
  </si>
  <si>
    <t xml:space="preserve">        6.1.2.1. Médicos</t>
  </si>
  <si>
    <t>6.1.2.1. Médicos</t>
  </si>
  <si>
    <t xml:space="preserve">    6.1.2. Pessoa Física</t>
  </si>
  <si>
    <t xml:space="preserve">        6.1.1.6. Outras Pessoas Jurídicas</t>
  </si>
  <si>
    <t>6.1.1.6. Outras Pessoas Jurídicas</t>
  </si>
  <si>
    <t xml:space="preserve">        6.1.1.5. Locação de Ambulâncias</t>
  </si>
  <si>
    <t>5.8</t>
  </si>
  <si>
    <t>6.1.1.5. Locação de Ambulâncias</t>
  </si>
  <si>
    <t xml:space="preserve">        6.1.1.4. Alimentação/Dietas</t>
  </si>
  <si>
    <t>5.11</t>
  </si>
  <si>
    <t>6.1.1.4. Alimentação/Dietas</t>
  </si>
  <si>
    <t xml:space="preserve">        6.1.1.3. Laboratório</t>
  </si>
  <si>
    <t>6.1.1.3. Laboratório</t>
  </si>
  <si>
    <t xml:space="preserve">        6.1.1.2. Outros profissionais de saúde</t>
  </si>
  <si>
    <t>6.1.1.2. Outros profissionais de saúde</t>
  </si>
  <si>
    <t xml:space="preserve">        6.1.1.1. Médicos</t>
  </si>
  <si>
    <t>6.1.1.1. Médicos</t>
  </si>
  <si>
    <t xml:space="preserve">    6.1.1. Pessoa Jurídica</t>
  </si>
  <si>
    <t xml:space="preserve">  6.1. Assistência Médica</t>
  </si>
  <si>
    <t>6. Serviços Terceirizados/Contratos de Prestação de Serviços</t>
  </si>
  <si>
    <t xml:space="preserve">      5.7.2. Outras Despesas Gerais (Pessoa Juridica)</t>
  </si>
  <si>
    <t>5.7.2. Outras Despesas Gerais (Pessoa Juridica)</t>
  </si>
  <si>
    <t xml:space="preserve">      5.7.1. Outras Despesas Gerais (Pessoa Física)</t>
  </si>
  <si>
    <t>5.7.1. Outras Despesas Gerais (Pessoa Física)</t>
  </si>
  <si>
    <t xml:space="preserve">  5.7. Outras Despesas Gerais</t>
  </si>
  <si>
    <t xml:space="preserve">  5.6. Serviços Judiciais e Cartoriais</t>
  </si>
  <si>
    <t>5.20</t>
  </si>
  <si>
    <t>5.6. Serviços Judiciais e Cartoriais</t>
  </si>
  <si>
    <t xml:space="preserve">  5.5. Serviço Gráficos, de Encadernação e de Emolduração</t>
  </si>
  <si>
    <t>5.19</t>
  </si>
  <si>
    <t>5.5. Serviço Gráficos, de Encadernação e de Emolduração</t>
  </si>
  <si>
    <t xml:space="preserve">      5.4.5. Locação de Veículos Automotores (Pessoa Jurídica) (Exceto Ambulância)</t>
  </si>
  <si>
    <t>5.4.5. Locação de Veículos Automotores (Pessoa Jurídica) (Exceto Ambulância)</t>
  </si>
  <si>
    <t xml:space="preserve">      5.4.4. Locação de Equipamentos Médico-Hospitalares (Pessoa Jurídica)</t>
  </si>
  <si>
    <t>5.1</t>
  </si>
  <si>
    <t>5.4.4. Locação de Equipamentos Médico-Hospitalares (Pessoa Jurídica)</t>
  </si>
  <si>
    <t xml:space="preserve">      5.4.3. Locação de Máquinas e Equipamentos (Pessoa Jurídica)</t>
  </si>
  <si>
    <t>5.3</t>
  </si>
  <si>
    <t>5.4.3. Locação de Máquinas e Equipamentos (Pessoa Jurídica)</t>
  </si>
  <si>
    <t xml:space="preserve">      5.4.2.Locação de imóvel(Pessoa Jurídica)</t>
  </si>
  <si>
    <t>5.4.2.Locação de imóvel(Pessoa Jurídica)</t>
  </si>
  <si>
    <t xml:space="preserve">      5.4.1. Locação de Imóvel (Pessoa Física)</t>
  </si>
  <si>
    <t>4.2</t>
  </si>
  <si>
    <t>5.4.1. Locação de Imóvel (Pessoa Física)</t>
  </si>
  <si>
    <t xml:space="preserve">  5.4. Alugueis/Locações</t>
  </si>
  <si>
    <t xml:space="preserve">  5.3. Energia Elétrica</t>
  </si>
  <si>
    <t>5.12</t>
  </si>
  <si>
    <t>5.3. Energia Elétrica</t>
  </si>
  <si>
    <t xml:space="preserve">  5.2. Água</t>
  </si>
  <si>
    <t>5.13</t>
  </si>
  <si>
    <t>5.2. Água</t>
  </si>
  <si>
    <t xml:space="preserve">      5.1.2. Telefonia Fixa/Internet</t>
  </si>
  <si>
    <t>5.18</t>
  </si>
  <si>
    <t>5.1.2. Telefonia Fixa/Internet</t>
  </si>
  <si>
    <t xml:space="preserve">      5.1.1. Telefonia Móvel</t>
  </si>
  <si>
    <t>5.9</t>
  </si>
  <si>
    <t>5.1.1. Telefonia Móvel</t>
  </si>
  <si>
    <t xml:space="preserve">  5.1. Telefonia/Internet</t>
  </si>
  <si>
    <t>5. Gerais</t>
  </si>
  <si>
    <t>DESPESAS OPERACIONAIS (continuação)</t>
  </si>
  <si>
    <t xml:space="preserve">    4.3.2. Tarifas</t>
  </si>
  <si>
    <t>5.25</t>
  </si>
  <si>
    <t>4.3.2. Tarifas</t>
  </si>
  <si>
    <t xml:space="preserve">    4.3.1. Taxa de Manutenção de Conta</t>
  </si>
  <si>
    <t>4.3.1. Taxa de Manutenção de Conta</t>
  </si>
  <si>
    <t xml:space="preserve">  4.3. Despesas Bancárias (Taxa de Manutenção/Tarifas)</t>
  </si>
  <si>
    <t xml:space="preserve">    4.2.2. Contribuições</t>
  </si>
  <si>
    <t>4.2.2. Contribuições</t>
  </si>
  <si>
    <t xml:space="preserve">    4.2.1. Taxas</t>
  </si>
  <si>
    <t>4.2.1. Taxas</t>
  </si>
  <si>
    <t xml:space="preserve">  4.2. Tributos (Taxas e Contribuições)</t>
  </si>
  <si>
    <t xml:space="preserve">  4.1. Seguros (Imóvel e veículos)</t>
  </si>
  <si>
    <t>5.21</t>
  </si>
  <si>
    <t>4.1. Seguros (Imóvel e veículos)</t>
  </si>
  <si>
    <t>4. Seguros/Tributos/Despesas Bancárias</t>
  </si>
  <si>
    <t>Informação retirada da memória de cálculo do estoque</t>
  </si>
  <si>
    <t xml:space="preserve">  3.8. Outras Despesas com Materiais Diversos</t>
  </si>
  <si>
    <t>3.99</t>
  </si>
  <si>
    <t xml:space="preserve">3.8. Outras Despesas com Materiais Diversos </t>
  </si>
  <si>
    <t xml:space="preserve">  3.7. Tecidos, Fardamentos e EPI</t>
  </si>
  <si>
    <t>3.8</t>
  </si>
  <si>
    <t xml:space="preserve">3.7. Tecidos, Fardamentos e EPI </t>
  </si>
  <si>
    <t xml:space="preserve">             3.6.2.4. Outros Materiais de Manutenção de Bem Móvel</t>
  </si>
  <si>
    <t xml:space="preserve">3.6.2.4. Outros materiais de Manutenção de Bem Móvel </t>
  </si>
  <si>
    <t xml:space="preserve">             3.6.2.3. Equipamento Médico-Hospitalar</t>
  </si>
  <si>
    <t>3.10</t>
  </si>
  <si>
    <t xml:space="preserve">3.6.2.3. Equipamento Médico-Hospitalar </t>
  </si>
  <si>
    <t xml:space="preserve">                  3.6.2.2.2. Outros Materiais de Manutenção de Veículos</t>
  </si>
  <si>
    <t xml:space="preserve">3.6.2.2.2. Outros Materiais de Manutenção de Veículos </t>
  </si>
  <si>
    <t xml:space="preserve">                  3.6.2.2.1. Lubrificantes Veiculares</t>
  </si>
  <si>
    <t>3.1</t>
  </si>
  <si>
    <t xml:space="preserve">3.6.2.2.1. Lubrificantes Veiculares </t>
  </si>
  <si>
    <t xml:space="preserve">             3.6.2.2.  Manutenção de Veículos</t>
  </si>
  <si>
    <t xml:space="preserve">             3.6.2.1. Suprimentos de Informática</t>
  </si>
  <si>
    <t xml:space="preserve">3.6.2.1. Equipamentos de Informática </t>
  </si>
  <si>
    <t xml:space="preserve">      3.6.2.  Manutenção de Bem Móvel</t>
  </si>
  <si>
    <r>
      <rPr>
        <sz val="12"/>
        <color indexed="63"/>
        <rFont val="Calibri"/>
        <family val="2"/>
        <charset val="1"/>
      </rPr>
      <t xml:space="preserve">      3.6.1.</t>
    </r>
    <r>
      <rPr>
        <sz val="14"/>
        <color indexed="63"/>
        <rFont val="Calibri"/>
        <family val="2"/>
        <charset val="1"/>
      </rPr>
      <t xml:space="preserve"> Manutenção de Bem</t>
    </r>
    <r>
      <rPr>
        <sz val="12"/>
        <color indexed="63"/>
        <rFont val="Calibri"/>
        <family val="2"/>
        <charset val="1"/>
      </rPr>
      <t xml:space="preserve"> Imóvel</t>
    </r>
  </si>
  <si>
    <t>3.9</t>
  </si>
  <si>
    <t xml:space="preserve">3.6.1. Manutenção de Bem Imóvel </t>
  </si>
  <si>
    <t xml:space="preserve">  3.6. Material de Manutenção</t>
  </si>
  <si>
    <t xml:space="preserve">  3.5. GLP</t>
  </si>
  <si>
    <t>3.2</t>
  </si>
  <si>
    <t xml:space="preserve">3.5. GLP </t>
  </si>
  <si>
    <t xml:space="preserve">  3.4. Combustível</t>
  </si>
  <si>
    <t xml:space="preserve">3.4. Combustível </t>
  </si>
  <si>
    <t xml:space="preserve">  3.3. Material Expediente</t>
  </si>
  <si>
    <t>3.6</t>
  </si>
  <si>
    <t xml:space="preserve">3.3. Material Expediente </t>
  </si>
  <si>
    <t xml:space="preserve">  3.2. Material/Gêneros Alimentícios</t>
  </si>
  <si>
    <t>3.3</t>
  </si>
  <si>
    <t xml:space="preserve">3.2. Material/Gêneros Alimentícios </t>
  </si>
  <si>
    <t xml:space="preserve">  3.1. Material de Higienização e Limpeza</t>
  </si>
  <si>
    <t>3.7</t>
  </si>
  <si>
    <t xml:space="preserve">3.1. Material de Higienização e Limpeza </t>
  </si>
  <si>
    <t>3. Materiais/Consumos Diversos</t>
  </si>
  <si>
    <t xml:space="preserve">  2.8. Outras Despesas com Insumos Assistenciais</t>
  </si>
  <si>
    <t xml:space="preserve">2.8. Outras Despesas com Insumos Assistenciais </t>
  </si>
  <si>
    <t xml:space="preserve">  2.7. Material laboratorial</t>
  </si>
  <si>
    <t>3.11</t>
  </si>
  <si>
    <t xml:space="preserve">2.7. Material laboratorial </t>
  </si>
  <si>
    <t xml:space="preserve">  2.6. Material de uso odontológico</t>
  </si>
  <si>
    <t>3.5</t>
  </si>
  <si>
    <t xml:space="preserve">2.6. Material de uso odontológico </t>
  </si>
  <si>
    <t xml:space="preserve">  2.5. OPME (Orteses, Próteses e Materiais Especiais)</t>
  </si>
  <si>
    <t>3.13</t>
  </si>
  <si>
    <t xml:space="preserve">2.5. OPME (Orteses, Próteses e Materiais Especiais) </t>
  </si>
  <si>
    <t xml:space="preserve">  2.4. Gases Medicinais</t>
  </si>
  <si>
    <t xml:space="preserve">2.4. Gases Medicinais </t>
  </si>
  <si>
    <t xml:space="preserve">  2.3. Dietas Industrializadas</t>
  </si>
  <si>
    <t xml:space="preserve">2.3. Dietas Industrializadas </t>
  </si>
  <si>
    <t xml:space="preserve">  2.2. Medicamentos</t>
  </si>
  <si>
    <t>3.4</t>
  </si>
  <si>
    <t xml:space="preserve">2.2. Medicamentos </t>
  </si>
  <si>
    <t xml:space="preserve">  2.1. Materiais Descartáveis/Materiais de Penso</t>
  </si>
  <si>
    <t>3.12</t>
  </si>
  <si>
    <t xml:space="preserve">2.1. Materiais Descartáveis/Materiais de Penso </t>
  </si>
  <si>
    <t>2. Insumos Assistenciais</t>
  </si>
  <si>
    <t>Informação retirada da MEM.CÁLC.FP.</t>
  </si>
  <si>
    <t xml:space="preserve">      1.5.3.4. GRFF s/ Rescisões</t>
  </si>
  <si>
    <t>1.2</t>
  </si>
  <si>
    <t>2 - FGTS</t>
  </si>
  <si>
    <t xml:space="preserve">      1.5.3.3. PIS s/ Rescisões</t>
  </si>
  <si>
    <t>1 - PIS</t>
  </si>
  <si>
    <t xml:space="preserve">      1.5.3.2. FGTS s/ Rescisões</t>
  </si>
  <si>
    <t xml:space="preserve">      1.5.3.1. Proventos Rescisões</t>
  </si>
  <si>
    <t xml:space="preserve">      1.5.3. Rescisões</t>
  </si>
  <si>
    <t xml:space="preserve">      1.5.2.3. PIS s/ 13º Salário</t>
  </si>
  <si>
    <t xml:space="preserve">      1.5.2.2. FGTS s/ 13º Salário</t>
  </si>
  <si>
    <t xml:space="preserve">      1.5.2.1. Proventos 13º Salário</t>
  </si>
  <si>
    <t xml:space="preserve">      1.5.2. Total 13º Salário</t>
  </si>
  <si>
    <t xml:space="preserve">      1.5.1.3. PIS s/ Férias</t>
  </si>
  <si>
    <t xml:space="preserve">      1.5.1.2. FGTS s/ Férias</t>
  </si>
  <si>
    <t xml:space="preserve">      1.5.1.2. Proventos Férias</t>
  </si>
  <si>
    <t xml:space="preserve">      1.5.1. Total Férias</t>
  </si>
  <si>
    <t xml:space="preserve">  1.5. Despesas com Provisões (Férias + 13º + Rescisões)</t>
  </si>
  <si>
    <t xml:space="preserve">  1.4. Benefícios</t>
  </si>
  <si>
    <t>1.99</t>
  </si>
  <si>
    <t>1.99 - Outras Depesas com Pessoal</t>
  </si>
  <si>
    <t xml:space="preserve">  1.3. PIS</t>
  </si>
  <si>
    <t xml:space="preserve">  1.2. FGTS</t>
  </si>
  <si>
    <t>Informação retirada do Anexo II - Preencher</t>
  </si>
  <si>
    <t xml:space="preserve">    1.1.3. Administrativo</t>
  </si>
  <si>
    <t>1.1</t>
  </si>
  <si>
    <t>3 - Administrativo</t>
  </si>
  <si>
    <t xml:space="preserve">    1.1.2. Assistência Odontológica</t>
  </si>
  <si>
    <t>4 - Assistência Odontológica</t>
  </si>
  <si>
    <t xml:space="preserve">        1.1.1.2. Outros profissionais de saúde</t>
  </si>
  <si>
    <t>2 - Outros Profissionais da Saúde</t>
  </si>
  <si>
    <t xml:space="preserve">        1.1.1.1. Médicos</t>
  </si>
  <si>
    <t>1 - Médico</t>
  </si>
  <si>
    <t xml:space="preserve">    1.1.1. Assistência Médica</t>
  </si>
  <si>
    <t xml:space="preserve">  1.1. Ordenados (Não inclui férias, 13º e Rescisão)</t>
  </si>
  <si>
    <t>1. Pessoal</t>
  </si>
  <si>
    <t>DESPESAS OPERACIONAIS</t>
  </si>
  <si>
    <t>TOTAL DE REPASSES/RECEITAS</t>
  </si>
  <si>
    <t>TOTAL OUTRAS RECEITAS</t>
  </si>
  <si>
    <t>Outras Receitas</t>
  </si>
  <si>
    <t>Demais Receitas (Convênios)</t>
  </si>
  <si>
    <t>Obtenção de Recursos Externos</t>
  </si>
  <si>
    <t>Reembolso de Despesas</t>
  </si>
  <si>
    <t>Rendimento de Aplicações Financeiras do Recurso de Plano de Investimento Autorizado pela Contratante</t>
  </si>
  <si>
    <t>Rendimento de Aplicações Financeiras</t>
  </si>
  <si>
    <t>TOTAL DE REPASSES</t>
  </si>
  <si>
    <t xml:space="preserve"> ( - ) Desconto </t>
  </si>
  <si>
    <t>Repasse Programas Especiais</t>
  </si>
  <si>
    <t>Plano de Investimento Autorizado pela Contratante</t>
  </si>
  <si>
    <t>Repasse Contrato de Gestão ENSINO E PESQUISA</t>
  </si>
  <si>
    <t>Repasse Contrato de Gestão (Odontologia)</t>
  </si>
  <si>
    <t>Repasse Contrato de Gestão (Fixo+Variável)</t>
  </si>
  <si>
    <t>RECEITAS OPERACIONAIS</t>
  </si>
  <si>
    <t>OSS - GESTORA</t>
  </si>
  <si>
    <t>HOSPITAL DO CÂNCER DE PERMANBUCO-HCP-GESTÃO</t>
  </si>
  <si>
    <t>10.894.988/0004-86</t>
  </si>
  <si>
    <t>CNPJ</t>
  </si>
  <si>
    <t>Ana Karla Mattos</t>
  </si>
  <si>
    <t>HOSPITAL DA MULHER DO RECIFE</t>
  </si>
  <si>
    <r>
      <t xml:space="preserve">UNIDADE </t>
    </r>
    <r>
      <rPr>
        <b/>
        <sz val="10"/>
        <color indexed="63"/>
        <rFont val="Arial"/>
        <family val="2"/>
      </rPr>
      <t>(acessar lista suspensa)</t>
    </r>
  </si>
  <si>
    <t>Pessoal</t>
  </si>
  <si>
    <t>DEMONSTRATIVO DE CONTRATOS SERVIÇOS TERCEIRIZADOS</t>
  </si>
  <si>
    <t xml:space="preserve"> DIRETORIA  DE ADMINISTRAÇÃO E FINANÇAS </t>
  </si>
  <si>
    <t>ANO CONTRATO</t>
  </si>
  <si>
    <t>MÊS/ANO COMPETÊNCIA</t>
  </si>
  <si>
    <t xml:space="preserve"> DIRETORIA EXECUTIVA DE PLANEJAMENTO ORÇAMENTO  E GESTÃO DA INFORMAÇÃO </t>
  </si>
  <si>
    <t>SETEMBRO/2020 - Versão 4.0</t>
  </si>
  <si>
    <t xml:space="preserve"> DIRETORIA EXECUTIVA DE  REGULAÇÃO MÉDIA E ALTA COMPLEXIDADE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</si>
</sst>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-&quot;R$ &quot;* #,##0.00_-;&quot;-R$ &quot;* #,##0.00_-;_-&quot;R$ &quot;* \-??_-;_-@_-"/>
    <numFmt numFmtId="165" formatCode="_(* #,##0.00_);_(* \(#,##0.00\);_(* \-??_);_(@_)"/>
    <numFmt numFmtId="166" formatCode="#,##0.00_ ;[Red]\-#,##0.00\ "/>
    <numFmt numFmtId="167" formatCode="mm/yyyy"/>
    <numFmt numFmtId="168" formatCode="0.0000000"/>
    <numFmt numFmtId="169" formatCode="_-* #,##0.00_-;\-* #,##0.00_-;_-* \-??_-;_-@_-"/>
    <numFmt numFmtId="170" formatCode="[$-416]mmm\-yy;@"/>
    <numFmt numFmtId="171" formatCode="[&lt;=99999999999]000\.000\.000\-00;00\.000\.000\/0000\-00\ "/>
  </numFmts>
  <fonts count="30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sz val="10"/>
      <color indexed="53"/>
      <name val="Arial"/>
      <family val="2"/>
      <charset val="1"/>
    </font>
    <font>
      <b/>
      <sz val="12"/>
      <color indexed="63"/>
      <name val="Calibri"/>
      <family val="2"/>
      <charset val="1"/>
    </font>
    <font>
      <b/>
      <sz val="10"/>
      <color indexed="63"/>
      <name val="Calibri"/>
      <family val="2"/>
      <charset val="1"/>
    </font>
    <font>
      <sz val="12"/>
      <color indexed="63"/>
      <name val="Calibri"/>
      <family val="2"/>
      <charset val="1"/>
    </font>
    <font>
      <b/>
      <sz val="14"/>
      <color indexed="63"/>
      <name val="Calibri"/>
      <family val="2"/>
      <charset val="1"/>
    </font>
    <font>
      <b/>
      <sz val="9"/>
      <name val="Calibri"/>
      <family val="2"/>
      <charset val="1"/>
    </font>
    <font>
      <sz val="14"/>
      <color indexed="63"/>
      <name val="Calibri"/>
      <family val="2"/>
      <charset val="1"/>
    </font>
    <font>
      <b/>
      <sz val="16"/>
      <color indexed="63"/>
      <name val="Calibri"/>
      <family val="2"/>
      <charset val="1"/>
    </font>
    <font>
      <sz val="13"/>
      <color indexed="63"/>
      <name val="Calibri"/>
      <family val="2"/>
      <charset val="1"/>
    </font>
    <font>
      <b/>
      <sz val="13"/>
      <color indexed="63"/>
      <name val="Calibri"/>
      <family val="2"/>
      <charset val="1"/>
    </font>
    <font>
      <sz val="11"/>
      <color indexed="63"/>
      <name val="Calibri"/>
      <family val="2"/>
      <charset val="1"/>
    </font>
    <font>
      <b/>
      <sz val="11"/>
      <color rgb="FFFF000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0"/>
      <name val="Arial"/>
      <family val="2"/>
      <charset val="1"/>
    </font>
    <font>
      <b/>
      <sz val="18"/>
      <color indexed="63"/>
      <name val="Calibri"/>
      <family val="2"/>
      <charset val="1"/>
    </font>
    <font>
      <b/>
      <sz val="12"/>
      <color indexed="53"/>
      <name val="Calibri"/>
      <family val="2"/>
      <charset val="1"/>
    </font>
    <font>
      <b/>
      <sz val="14"/>
      <color indexed="63"/>
      <name val="Arial"/>
      <family val="2"/>
      <charset val="1"/>
    </font>
    <font>
      <b/>
      <sz val="12"/>
      <color indexed="63"/>
      <name val="Arial"/>
      <family val="2"/>
      <charset val="1"/>
    </font>
    <font>
      <b/>
      <i/>
      <sz val="14"/>
      <color indexed="63"/>
      <name val="Calibri"/>
      <family val="2"/>
      <charset val="1"/>
    </font>
    <font>
      <b/>
      <sz val="14"/>
      <name val="Arial"/>
      <family val="2"/>
      <charset val="1"/>
    </font>
    <font>
      <b/>
      <sz val="12"/>
      <name val="Arial"/>
      <family val="2"/>
      <charset val="1"/>
    </font>
    <font>
      <b/>
      <sz val="12"/>
      <color rgb="FFFF0000"/>
      <name val="Calibri"/>
      <family val="2"/>
      <charset val="1"/>
    </font>
    <font>
      <sz val="12"/>
      <color indexed="53"/>
      <name val="Calibri"/>
      <family val="2"/>
      <charset val="1"/>
    </font>
    <font>
      <b/>
      <sz val="14"/>
      <color indexed="63"/>
      <name val="Calibri"/>
      <family val="2"/>
    </font>
    <font>
      <b/>
      <sz val="12"/>
      <color indexed="63"/>
      <name val="Calibri"/>
      <family val="2"/>
    </font>
    <font>
      <b/>
      <sz val="12"/>
      <name val="Arial"/>
      <family val="2"/>
    </font>
    <font>
      <b/>
      <sz val="10"/>
      <color indexed="63"/>
      <name val="Arial"/>
      <family val="2"/>
    </font>
    <font>
      <sz val="12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27"/>
      </patternFill>
    </fill>
    <fill>
      <patternFill patternType="solid">
        <fgColor theme="4" tint="0.59999389629810485"/>
        <bgColor indexed="23"/>
      </patternFill>
    </fill>
    <fill>
      <patternFill patternType="solid">
        <fgColor theme="0"/>
        <bgColor indexed="23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7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7"/>
        <bgColor indexed="9"/>
      </patternFill>
    </fill>
    <fill>
      <patternFill patternType="solid">
        <fgColor indexed="24"/>
        <bgColor indexed="44"/>
      </patternFill>
    </fill>
    <fill>
      <patternFill patternType="solid">
        <fgColor indexed="44"/>
        <bgColor indexed="24"/>
      </patternFill>
    </fill>
  </fills>
  <borders count="22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165" fontId="1" fillId="0" borderId="0" applyBorder="0" applyProtection="0"/>
    <xf numFmtId="164" fontId="1" fillId="0" borderId="0" applyBorder="0" applyProtection="0"/>
    <xf numFmtId="9" fontId="1" fillId="0" borderId="0" applyBorder="0" applyProtection="0"/>
  </cellStyleXfs>
  <cellXfs count="227">
    <xf numFmtId="0" fontId="0" fillId="0" borderId="0" xfId="0"/>
    <xf numFmtId="0" fontId="0" fillId="0" borderId="0" xfId="0" applyAlignment="1" applyProtection="1">
      <alignment vertical="center"/>
      <protection hidden="1"/>
    </xf>
    <xf numFmtId="0" fontId="2" fillId="0" borderId="0" xfId="0" applyFont="1" applyAlignment="1">
      <alignment vertical="center"/>
    </xf>
    <xf numFmtId="164" fontId="0" fillId="0" borderId="0" xfId="2" applyFont="1" applyBorder="1" applyAlignment="1" applyProtection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0" borderId="0" xfId="1" applyNumberFormat="1" applyBorder="1" applyAlignment="1" applyProtection="1">
      <alignment horizontal="center"/>
    </xf>
    <xf numFmtId="165" fontId="0" fillId="0" borderId="0" xfId="0" applyNumberFormat="1" applyAlignment="1" applyProtection="1">
      <alignment vertical="center"/>
      <protection hidden="1"/>
    </xf>
    <xf numFmtId="164" fontId="3" fillId="0" borderId="2" xfId="2" applyFont="1" applyBorder="1" applyAlignment="1" applyProtection="1">
      <alignment horizontal="center" vertical="top"/>
    </xf>
    <xf numFmtId="164" fontId="3" fillId="0" borderId="3" xfId="2" applyFont="1" applyBorder="1" applyAlignment="1" applyProtection="1">
      <alignment horizontal="left" vertical="top"/>
    </xf>
    <xf numFmtId="0" fontId="3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 wrapText="1"/>
    </xf>
    <xf numFmtId="165" fontId="3" fillId="2" borderId="4" xfId="0" applyNumberFormat="1" applyFont="1" applyFill="1" applyBorder="1" applyAlignment="1">
      <alignment horizontal="left" vertical="center"/>
    </xf>
    <xf numFmtId="164" fontId="5" fillId="0" borderId="5" xfId="2" applyFont="1" applyBorder="1" applyAlignment="1" applyProtection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165" fontId="3" fillId="2" borderId="0" xfId="0" applyNumberFormat="1" applyFont="1" applyFill="1" applyAlignment="1">
      <alignment horizontal="left" vertical="center"/>
    </xf>
    <xf numFmtId="165" fontId="3" fillId="2" borderId="1" xfId="0" applyNumberFormat="1" applyFont="1" applyFill="1" applyBorder="1" applyAlignment="1">
      <alignment horizontal="left" vertical="center"/>
    </xf>
    <xf numFmtId="164" fontId="6" fillId="0" borderId="6" xfId="2" applyFont="1" applyBorder="1" applyAlignment="1" applyProtection="1">
      <alignment horizontal="center" vertical="center"/>
    </xf>
    <xf numFmtId="164" fontId="6" fillId="0" borderId="7" xfId="2" applyFont="1" applyBorder="1" applyAlignment="1" applyProtection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164" fontId="6" fillId="3" borderId="9" xfId="2" applyFont="1" applyFill="1" applyBorder="1" applyAlignment="1" applyProtection="1">
      <alignment horizontal="center" vertical="center"/>
    </xf>
    <xf numFmtId="0" fontId="3" fillId="3" borderId="9" xfId="0" applyFont="1" applyFill="1" applyBorder="1" applyAlignment="1">
      <alignment horizontal="left" vertical="center"/>
    </xf>
    <xf numFmtId="164" fontId="8" fillId="0" borderId="9" xfId="2" applyFont="1" applyBorder="1" applyAlignment="1" applyProtection="1">
      <alignment horizontal="center" vertical="center"/>
    </xf>
    <xf numFmtId="0" fontId="5" fillId="4" borderId="9" xfId="0" applyFont="1" applyFill="1" applyBorder="1" applyAlignment="1">
      <alignment horizontal="left" vertical="center"/>
    </xf>
    <xf numFmtId="164" fontId="3" fillId="3" borderId="9" xfId="2" applyFont="1" applyFill="1" applyBorder="1" applyAlignment="1" applyProtection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164" fontId="6" fillId="0" borderId="0" xfId="2" applyFont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66" fontId="0" fillId="0" borderId="0" xfId="1" applyNumberFormat="1" applyFont="1" applyBorder="1" applyAlignment="1" applyProtection="1">
      <alignment vertical="center"/>
    </xf>
    <xf numFmtId="164" fontId="10" fillId="0" borderId="9" xfId="2" applyFont="1" applyBorder="1" applyAlignment="1" applyProtection="1">
      <alignment horizontal="center" vertical="center"/>
    </xf>
    <xf numFmtId="0" fontId="5" fillId="0" borderId="9" xfId="0" applyFont="1" applyBorder="1" applyAlignment="1">
      <alignment horizontal="left" vertical="center"/>
    </xf>
    <xf numFmtId="164" fontId="11" fillId="2" borderId="9" xfId="2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>
      <alignment horizontal="left" vertical="center"/>
    </xf>
    <xf numFmtId="164" fontId="11" fillId="2" borderId="10" xfId="2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/>
    </xf>
    <xf numFmtId="164" fontId="3" fillId="3" borderId="11" xfId="2" applyFont="1" applyFill="1" applyBorder="1" applyAlignment="1" applyProtection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164" fontId="12" fillId="0" borderId="0" xfId="2" applyFont="1" applyBorder="1" applyAlignment="1" applyProtection="1">
      <alignment vertical="center"/>
    </xf>
    <xf numFmtId="164" fontId="12" fillId="0" borderId="0" xfId="2" applyFont="1" applyBorder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165" fontId="12" fillId="0" borderId="0" xfId="0" applyNumberFormat="1" applyFont="1" applyAlignment="1" applyProtection="1">
      <alignment vertical="center"/>
      <protection hidden="1"/>
    </xf>
    <xf numFmtId="43" fontId="2" fillId="0" borderId="0" xfId="0" applyNumberFormat="1" applyFont="1" applyAlignment="1">
      <alignment vertical="center"/>
    </xf>
    <xf numFmtId="164" fontId="8" fillId="5" borderId="9" xfId="2" applyFont="1" applyFill="1" applyBorder="1" applyAlignment="1" applyProtection="1">
      <alignment horizontal="center" vertical="center"/>
    </xf>
    <xf numFmtId="164" fontId="8" fillId="0" borderId="10" xfId="2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>
      <alignment horizontal="left" vertical="center"/>
    </xf>
    <xf numFmtId="164" fontId="6" fillId="3" borderId="12" xfId="2" applyFont="1" applyFill="1" applyBorder="1" applyAlignment="1" applyProtection="1">
      <alignment horizontal="center" vertical="center"/>
    </xf>
    <xf numFmtId="164" fontId="6" fillId="3" borderId="13" xfId="2" applyFont="1" applyFill="1" applyBorder="1" applyAlignment="1" applyProtection="1">
      <alignment horizontal="center" vertical="center"/>
    </xf>
    <xf numFmtId="164" fontId="8" fillId="0" borderId="0" xfId="2" applyFont="1" applyBorder="1" applyAlignment="1" applyProtection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64" fontId="6" fillId="3" borderId="11" xfId="2" applyFont="1" applyFill="1" applyBorder="1" applyAlignment="1" applyProtection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164" fontId="8" fillId="0" borderId="11" xfId="2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>
      <alignment horizontal="left" vertical="center" wrapText="1"/>
    </xf>
    <xf numFmtId="164" fontId="8" fillId="0" borderId="15" xfId="2" applyFont="1" applyBorder="1" applyAlignment="1" applyProtection="1">
      <alignment horizontal="center" vertical="center" wrapText="1"/>
      <protection locked="0"/>
    </xf>
    <xf numFmtId="0" fontId="5" fillId="0" borderId="15" xfId="0" applyFont="1" applyBorder="1" applyAlignment="1">
      <alignment horizontal="left" vertical="center" wrapText="1"/>
    </xf>
    <xf numFmtId="164" fontId="8" fillId="0" borderId="9" xfId="2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164" fontId="12" fillId="0" borderId="5" xfId="2" applyFont="1" applyBorder="1" applyAlignment="1" applyProtection="1">
      <alignment vertical="center"/>
    </xf>
    <xf numFmtId="0" fontId="0" fillId="0" borderId="8" xfId="0" applyBorder="1" applyAlignment="1">
      <alignment horizontal="center" vertical="center"/>
    </xf>
    <xf numFmtId="0" fontId="0" fillId="6" borderId="0" xfId="0" applyFill="1" applyAlignment="1" applyProtection="1">
      <alignment vertical="center"/>
      <protection hidden="1"/>
    </xf>
    <xf numFmtId="164" fontId="8" fillId="0" borderId="9" xfId="2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>
      <alignment horizontal="left" vertical="center"/>
    </xf>
    <xf numFmtId="0" fontId="0" fillId="5" borderId="0" xfId="0" applyFill="1" applyAlignment="1" applyProtection="1">
      <alignment vertical="center"/>
      <protection hidden="1"/>
    </xf>
    <xf numFmtId="0" fontId="2" fillId="5" borderId="0" xfId="0" applyFont="1" applyFill="1" applyAlignment="1">
      <alignment vertical="center"/>
    </xf>
    <xf numFmtId="0" fontId="13" fillId="4" borderId="5" xfId="0" applyFont="1" applyFill="1" applyBorder="1" applyAlignment="1">
      <alignment horizontal="left" vertical="center" wrapText="1"/>
    </xf>
    <xf numFmtId="0" fontId="13" fillId="4" borderId="0" xfId="0" applyFont="1" applyFill="1" applyAlignment="1">
      <alignment horizontal="left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3" fillId="4" borderId="11" xfId="0" applyFont="1" applyFill="1" applyBorder="1" applyAlignment="1">
      <alignment horizontal="left" vertical="center" wrapText="1"/>
    </xf>
    <xf numFmtId="164" fontId="8" fillId="0" borderId="15" xfId="2" applyFont="1" applyBorder="1" applyAlignment="1" applyProtection="1">
      <alignment horizontal="center" vertical="center"/>
      <protection locked="0"/>
    </xf>
    <xf numFmtId="164" fontId="8" fillId="0" borderId="6" xfId="2" applyFont="1" applyBorder="1" applyAlignment="1" applyProtection="1">
      <alignment horizontal="center" vertical="center"/>
      <protection locked="0"/>
    </xf>
    <xf numFmtId="0" fontId="12" fillId="7" borderId="11" xfId="0" applyFont="1" applyFill="1" applyBorder="1" applyAlignment="1" applyProtection="1">
      <alignment vertical="center"/>
      <protection locked="0"/>
    </xf>
    <xf numFmtId="0" fontId="12" fillId="0" borderId="16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164" fontId="8" fillId="0" borderId="17" xfId="2" applyFont="1" applyBorder="1" applyAlignment="1" applyProtection="1">
      <alignment horizontal="center" vertical="center"/>
    </xf>
    <xf numFmtId="0" fontId="12" fillId="0" borderId="18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164" fontId="3" fillId="3" borderId="17" xfId="2" applyFont="1" applyFill="1" applyBorder="1" applyAlignment="1" applyProtection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left" vertical="center"/>
    </xf>
    <xf numFmtId="0" fontId="3" fillId="3" borderId="14" xfId="0" applyFont="1" applyFill="1" applyBorder="1" applyAlignment="1">
      <alignment horizontal="left" vertical="center"/>
    </xf>
    <xf numFmtId="0" fontId="0" fillId="6" borderId="0" xfId="0" applyFill="1" applyAlignment="1">
      <alignment vertical="center"/>
    </xf>
    <xf numFmtId="164" fontId="6" fillId="4" borderId="5" xfId="2" applyFont="1" applyFill="1" applyBorder="1" applyAlignment="1" applyProtection="1">
      <alignment horizontal="center" vertical="center"/>
    </xf>
    <xf numFmtId="164" fontId="6" fillId="4" borderId="0" xfId="2" applyFont="1" applyFill="1" applyBorder="1" applyAlignment="1" applyProtection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0" fillId="2" borderId="0" xfId="0" applyFill="1" applyAlignment="1" applyProtection="1">
      <alignment vertical="center"/>
      <protection hidden="1"/>
    </xf>
    <xf numFmtId="0" fontId="2" fillId="2" borderId="0" xfId="0" applyFont="1" applyFill="1" applyAlignment="1">
      <alignment vertical="center"/>
    </xf>
    <xf numFmtId="164" fontId="6" fillId="2" borderId="5" xfId="2" applyFont="1" applyFill="1" applyBorder="1" applyAlignment="1" applyProtection="1">
      <alignment horizontal="center" vertical="center"/>
    </xf>
    <xf numFmtId="164" fontId="6" fillId="2" borderId="0" xfId="2" applyFont="1" applyFill="1" applyBorder="1" applyAlignment="1" applyProtection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164" fontId="0" fillId="0" borderId="5" xfId="2" applyFont="1" applyBorder="1" applyAlignment="1" applyProtection="1">
      <alignment vertical="center"/>
    </xf>
    <xf numFmtId="0" fontId="9" fillId="0" borderId="1" xfId="0" applyFont="1" applyBorder="1" applyAlignment="1">
      <alignment vertical="center"/>
    </xf>
    <xf numFmtId="0" fontId="15" fillId="0" borderId="0" xfId="0" applyFont="1" applyAlignment="1" applyProtection="1">
      <alignment horizontal="left" vertical="center"/>
      <protection hidden="1"/>
    </xf>
    <xf numFmtId="0" fontId="16" fillId="0" borderId="1" xfId="0" applyFont="1" applyBorder="1" applyAlignment="1">
      <alignment vertical="center"/>
    </xf>
    <xf numFmtId="0" fontId="3" fillId="0" borderId="0" xfId="0" applyFont="1" applyAlignment="1" applyProtection="1">
      <alignment horizontal="center" vertical="center"/>
      <protection hidden="1"/>
    </xf>
    <xf numFmtId="0" fontId="17" fillId="0" borderId="0" xfId="0" applyFont="1" applyAlignment="1">
      <alignment horizontal="center" vertical="center"/>
    </xf>
    <xf numFmtId="0" fontId="18" fillId="0" borderId="9" xfId="0" applyFont="1" applyBorder="1" applyAlignment="1">
      <alignment horizontal="left" vertical="center" wrapText="1"/>
    </xf>
    <xf numFmtId="165" fontId="18" fillId="0" borderId="9" xfId="0" applyNumberFormat="1" applyFont="1" applyBorder="1" applyAlignment="1">
      <alignment horizontal="left" vertical="center"/>
    </xf>
    <xf numFmtId="0" fontId="19" fillId="3" borderId="9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/>
    </xf>
    <xf numFmtId="164" fontId="20" fillId="8" borderId="17" xfId="2" applyFont="1" applyFill="1" applyBorder="1" applyAlignment="1" applyProtection="1">
      <alignment horizontal="center" vertical="center"/>
      <protection locked="0"/>
    </xf>
    <xf numFmtId="164" fontId="19" fillId="3" borderId="11" xfId="2" applyFont="1" applyFill="1" applyBorder="1" applyAlignment="1" applyProtection="1">
      <alignment horizontal="center" vertical="center" wrapText="1"/>
    </xf>
    <xf numFmtId="0" fontId="15" fillId="0" borderId="3" xfId="0" applyFont="1" applyBorder="1" applyAlignment="1" applyProtection="1">
      <alignment horizontal="left" vertical="center"/>
      <protection hidden="1"/>
    </xf>
    <xf numFmtId="0" fontId="0" fillId="0" borderId="10" xfId="0" applyBorder="1" applyAlignment="1">
      <alignment horizontal="center" vertical="center"/>
    </xf>
    <xf numFmtId="1" fontId="21" fillId="0" borderId="9" xfId="1" applyNumberFormat="1" applyFont="1" applyBorder="1" applyAlignment="1" applyProtection="1">
      <alignment horizontal="center" vertical="center"/>
      <protection locked="0"/>
    </xf>
    <xf numFmtId="167" fontId="18" fillId="2" borderId="19" xfId="2" applyNumberFormat="1" applyFont="1" applyFill="1" applyBorder="1" applyAlignment="1" applyProtection="1">
      <alignment horizontal="center" vertical="center" wrapText="1"/>
      <protection locked="0"/>
    </xf>
    <xf numFmtId="165" fontId="15" fillId="0" borderId="1" xfId="0" applyNumberFormat="1" applyFont="1" applyBorder="1" applyAlignment="1" applyProtection="1">
      <alignment horizontal="left" vertical="center"/>
      <protection hidden="1"/>
    </xf>
    <xf numFmtId="0" fontId="0" fillId="0" borderId="9" xfId="0" applyBorder="1" applyAlignment="1">
      <alignment horizontal="center" vertical="center"/>
    </xf>
    <xf numFmtId="164" fontId="19" fillId="3" borderId="9" xfId="2" applyFont="1" applyFill="1" applyBorder="1" applyAlignment="1" applyProtection="1">
      <alignment horizontal="center" vertical="center" wrapText="1"/>
    </xf>
    <xf numFmtId="165" fontId="22" fillId="0" borderId="20" xfId="0" applyNumberFormat="1" applyFont="1" applyBorder="1" applyAlignment="1" applyProtection="1">
      <alignment horizontal="left" vertical="center"/>
      <protection hidden="1"/>
    </xf>
    <xf numFmtId="164" fontId="17" fillId="0" borderId="9" xfId="2" applyFont="1" applyBorder="1" applyAlignment="1" applyProtection="1">
      <alignment horizontal="center" vertical="center"/>
    </xf>
    <xf numFmtId="165" fontId="22" fillId="0" borderId="15" xfId="0" applyNumberFormat="1" applyFont="1" applyBorder="1" applyAlignment="1" applyProtection="1">
      <alignment horizontal="left" vertical="center"/>
      <protection hidden="1"/>
    </xf>
    <xf numFmtId="164" fontId="3" fillId="0" borderId="21" xfId="2" applyFont="1" applyBorder="1" applyAlignment="1" applyProtection="1">
      <alignment horizontal="center" vertical="top"/>
    </xf>
    <xf numFmtId="165" fontId="23" fillId="2" borderId="6" xfId="0" applyNumberFormat="1" applyFont="1" applyFill="1" applyBorder="1" applyAlignment="1">
      <alignment horizontal="left" vertical="center" wrapText="1"/>
    </xf>
    <xf numFmtId="165" fontId="23" fillId="2" borderId="7" xfId="0" applyNumberFormat="1" applyFont="1" applyFill="1" applyBorder="1" applyAlignment="1">
      <alignment horizontal="left" vertical="center" wrapText="1"/>
    </xf>
    <xf numFmtId="165" fontId="23" fillId="2" borderId="8" xfId="0" applyNumberFormat="1" applyFont="1" applyFill="1" applyBorder="1" applyAlignment="1">
      <alignment horizontal="left" vertical="center" wrapText="1"/>
    </xf>
    <xf numFmtId="168" fontId="6" fillId="9" borderId="9" xfId="3" applyNumberFormat="1" applyFont="1" applyFill="1" applyBorder="1" applyAlignment="1" applyProtection="1">
      <alignment horizontal="right" vertical="center"/>
    </xf>
    <xf numFmtId="165" fontId="3" fillId="9" borderId="9" xfId="0" applyNumberFormat="1" applyFont="1" applyFill="1" applyBorder="1" applyAlignment="1">
      <alignment horizontal="left" vertical="center"/>
    </xf>
    <xf numFmtId="165" fontId="3" fillId="2" borderId="9" xfId="0" applyNumberFormat="1" applyFont="1" applyFill="1" applyBorder="1" applyAlignment="1">
      <alignment horizontal="left" vertical="center"/>
    </xf>
    <xf numFmtId="0" fontId="5" fillId="0" borderId="0" xfId="0" applyFont="1" applyAlignment="1" applyProtection="1">
      <alignment vertical="center"/>
      <protection hidden="1"/>
    </xf>
    <xf numFmtId="0" fontId="24" fillId="0" borderId="0" xfId="0" applyFont="1" applyAlignment="1">
      <alignment vertical="center"/>
    </xf>
    <xf numFmtId="165" fontId="5" fillId="0" borderId="0" xfId="0" applyNumberFormat="1" applyFont="1" applyAlignment="1" applyProtection="1">
      <alignment vertical="center"/>
      <protection hidden="1"/>
    </xf>
    <xf numFmtId="165" fontId="1" fillId="0" borderId="0" xfId="1" applyProtection="1">
      <protection hidden="1"/>
    </xf>
    <xf numFmtId="165" fontId="24" fillId="0" borderId="0" xfId="0" applyNumberFormat="1" applyFont="1" applyAlignment="1">
      <alignment vertical="center"/>
    </xf>
    <xf numFmtId="164" fontId="6" fillId="10" borderId="9" xfId="2" applyFont="1" applyFill="1" applyBorder="1" applyAlignment="1" applyProtection="1">
      <alignment horizontal="center" vertical="center"/>
    </xf>
    <xf numFmtId="165" fontId="3" fillId="10" borderId="9" xfId="0" applyNumberFormat="1" applyFont="1" applyFill="1" applyBorder="1" applyAlignment="1">
      <alignment horizontal="left" vertical="center"/>
    </xf>
    <xf numFmtId="165" fontId="1" fillId="0" borderId="0" xfId="1" applyProtection="1"/>
    <xf numFmtId="43" fontId="5" fillId="0" borderId="0" xfId="0" applyNumberFormat="1" applyFont="1" applyAlignment="1" applyProtection="1">
      <alignment vertical="center"/>
      <protection hidden="1"/>
    </xf>
    <xf numFmtId="164" fontId="6" fillId="9" borderId="9" xfId="2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right" vertical="center"/>
      <protection hidden="1"/>
    </xf>
    <xf numFmtId="169" fontId="24" fillId="0" borderId="0" xfId="0" applyNumberFormat="1" applyFont="1" applyAlignment="1">
      <alignment vertical="center"/>
    </xf>
    <xf numFmtId="165" fontId="5" fillId="5" borderId="9" xfId="0" applyNumberFormat="1" applyFont="1" applyFill="1" applyBorder="1" applyAlignment="1">
      <alignment horizontal="left" vertical="center"/>
    </xf>
    <xf numFmtId="0" fontId="12" fillId="0" borderId="0" xfId="0" applyFont="1"/>
    <xf numFmtId="164" fontId="8" fillId="9" borderId="9" xfId="2" applyFont="1" applyFill="1" applyBorder="1" applyAlignment="1" applyProtection="1">
      <alignment horizontal="center" vertical="center"/>
    </xf>
    <xf numFmtId="165" fontId="5" fillId="9" borderId="9" xfId="0" applyNumberFormat="1" applyFont="1" applyFill="1" applyBorder="1" applyAlignment="1">
      <alignment horizontal="left" vertical="center"/>
    </xf>
    <xf numFmtId="165" fontId="5" fillId="3" borderId="9" xfId="0" applyNumberFormat="1" applyFont="1" applyFill="1" applyBorder="1" applyAlignment="1">
      <alignment horizontal="left" vertical="center"/>
    </xf>
    <xf numFmtId="165" fontId="3" fillId="3" borderId="9" xfId="0" applyNumberFormat="1" applyFont="1" applyFill="1" applyBorder="1" applyAlignment="1">
      <alignment horizontal="left" vertical="center"/>
    </xf>
    <xf numFmtId="165" fontId="5" fillId="0" borderId="9" xfId="0" applyNumberFormat="1" applyFont="1" applyBorder="1" applyAlignment="1">
      <alignment horizontal="left" vertical="center"/>
    </xf>
    <xf numFmtId="165" fontId="5" fillId="2" borderId="9" xfId="0" applyNumberFormat="1" applyFont="1" applyFill="1" applyBorder="1" applyAlignment="1">
      <alignment vertical="center"/>
    </xf>
    <xf numFmtId="164" fontId="24" fillId="0" borderId="0" xfId="0" applyNumberFormat="1" applyFont="1" applyAlignment="1">
      <alignment vertical="center"/>
    </xf>
    <xf numFmtId="164" fontId="8" fillId="3" borderId="9" xfId="2" applyFont="1" applyFill="1" applyBorder="1" applyAlignment="1" applyProtection="1">
      <alignment horizontal="center" vertical="center"/>
    </xf>
    <xf numFmtId="43" fontId="24" fillId="0" borderId="0" xfId="0" applyNumberFormat="1" applyFont="1" applyAlignment="1">
      <alignment vertical="center"/>
    </xf>
    <xf numFmtId="165" fontId="5" fillId="2" borderId="9" xfId="0" applyNumberFormat="1" applyFont="1" applyFill="1" applyBorder="1" applyAlignment="1">
      <alignment horizontal="left" vertical="center"/>
    </xf>
    <xf numFmtId="165" fontId="18" fillId="0" borderId="9" xfId="0" applyNumberFormat="1" applyFont="1" applyBorder="1" applyAlignment="1">
      <alignment horizontal="left" vertical="center" wrapText="1"/>
    </xf>
    <xf numFmtId="165" fontId="22" fillId="0" borderId="3" xfId="0" applyNumberFormat="1" applyFont="1" applyBorder="1" applyAlignment="1" applyProtection="1">
      <alignment vertical="center"/>
      <protection hidden="1"/>
    </xf>
    <xf numFmtId="165" fontId="15" fillId="0" borderId="4" xfId="0" applyNumberFormat="1" applyFont="1" applyBorder="1" applyAlignment="1" applyProtection="1">
      <alignment vertical="center"/>
      <protection hidden="1"/>
    </xf>
    <xf numFmtId="164" fontId="3" fillId="0" borderId="21" xfId="2" applyFont="1" applyBorder="1" applyAlignment="1" applyProtection="1">
      <alignment horizontal="center" vertical="top"/>
    </xf>
    <xf numFmtId="0" fontId="0" fillId="0" borderId="4" xfId="0" applyBorder="1" applyAlignment="1">
      <alignment vertical="center"/>
    </xf>
    <xf numFmtId="0" fontId="17" fillId="0" borderId="0" xfId="0" applyFont="1" applyAlignment="1">
      <alignment vertical="center"/>
    </xf>
    <xf numFmtId="164" fontId="5" fillId="0" borderId="6" xfId="2" applyFont="1" applyBorder="1" applyAlignment="1" applyProtection="1">
      <alignment horizontal="center" vertical="center"/>
    </xf>
    <xf numFmtId="0" fontId="5" fillId="0" borderId="7" xfId="0" applyFont="1" applyBorder="1" applyAlignment="1">
      <alignment horizontal="right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164" fontId="8" fillId="0" borderId="14" xfId="2" applyFont="1" applyBorder="1" applyAlignment="1" applyProtection="1">
      <alignment horizontal="center" vertical="center"/>
    </xf>
    <xf numFmtId="165" fontId="5" fillId="0" borderId="15" xfId="0" applyNumberFormat="1" applyFont="1" applyBorder="1" applyAlignment="1">
      <alignment horizontal="left" vertical="center"/>
    </xf>
    <xf numFmtId="164" fontId="8" fillId="3" borderId="17" xfId="2" applyFont="1" applyFill="1" applyBorder="1" applyAlignment="1" applyProtection="1">
      <alignment horizontal="center" vertical="center"/>
    </xf>
    <xf numFmtId="164" fontId="8" fillId="3" borderId="14" xfId="2" applyFont="1" applyFill="1" applyBorder="1" applyAlignment="1" applyProtection="1">
      <alignment horizontal="center" vertical="center"/>
    </xf>
    <xf numFmtId="164" fontId="6" fillId="3" borderId="17" xfId="2" applyFont="1" applyFill="1" applyBorder="1" applyAlignment="1" applyProtection="1">
      <alignment horizontal="center" vertical="center"/>
    </xf>
    <xf numFmtId="164" fontId="6" fillId="3" borderId="14" xfId="2" applyFont="1" applyFill="1" applyBorder="1" applyAlignment="1" applyProtection="1">
      <alignment horizontal="center" vertical="center"/>
    </xf>
    <xf numFmtId="164" fontId="8" fillId="0" borderId="17" xfId="2" applyFont="1" applyBorder="1" applyAlignment="1" applyProtection="1">
      <alignment horizontal="center" vertical="center"/>
      <protection locked="0"/>
    </xf>
    <xf numFmtId="164" fontId="8" fillId="0" borderId="14" xfId="2" applyFont="1" applyBorder="1" applyAlignment="1" applyProtection="1">
      <alignment horizontal="center" vertical="center"/>
      <protection locked="0"/>
    </xf>
    <xf numFmtId="165" fontId="5" fillId="2" borderId="0" xfId="0" applyNumberFormat="1" applyFont="1" applyFill="1" applyAlignment="1" applyProtection="1">
      <alignment vertical="center"/>
      <protection hidden="1"/>
    </xf>
    <xf numFmtId="0" fontId="5" fillId="2" borderId="0" xfId="0" applyFont="1" applyFill="1" applyAlignment="1" applyProtection="1">
      <alignment vertical="center"/>
      <protection hidden="1"/>
    </xf>
    <xf numFmtId="164" fontId="8" fillId="0" borderId="17" xfId="2" applyFont="1" applyBorder="1" applyAlignment="1" applyProtection="1">
      <alignment horizontal="center" vertical="center" wrapText="1"/>
      <protection locked="0"/>
    </xf>
    <xf numFmtId="164" fontId="8" fillId="0" borderId="14" xfId="2" applyFont="1" applyBorder="1" applyAlignment="1" applyProtection="1">
      <alignment horizontal="center" vertical="center" wrapText="1"/>
      <protection locked="0"/>
    </xf>
    <xf numFmtId="10" fontId="5" fillId="0" borderId="0" xfId="0" applyNumberFormat="1" applyFont="1" applyAlignment="1" applyProtection="1">
      <alignment vertical="center"/>
      <protection hidden="1"/>
    </xf>
    <xf numFmtId="164" fontId="8" fillId="5" borderId="17" xfId="2" applyFont="1" applyFill="1" applyBorder="1" applyAlignment="1" applyProtection="1">
      <alignment horizontal="center" vertical="center"/>
    </xf>
    <xf numFmtId="164" fontId="8" fillId="5" borderId="14" xfId="2" applyFont="1" applyFill="1" applyBorder="1" applyAlignment="1" applyProtection="1">
      <alignment horizontal="center" vertical="center"/>
    </xf>
    <xf numFmtId="164" fontId="25" fillId="3" borderId="17" xfId="2" applyFont="1" applyFill="1" applyBorder="1" applyAlignment="1" applyProtection="1">
      <alignment horizontal="center" vertical="center"/>
    </xf>
    <xf numFmtId="164" fontId="25" fillId="3" borderId="14" xfId="2" applyFont="1" applyFill="1" applyBorder="1" applyAlignment="1" applyProtection="1">
      <alignment horizontal="center" vertical="center"/>
    </xf>
    <xf numFmtId="164" fontId="25" fillId="10" borderId="17" xfId="2" applyFont="1" applyFill="1" applyBorder="1" applyAlignment="1" applyProtection="1">
      <alignment horizontal="center" vertical="center"/>
    </xf>
    <xf numFmtId="164" fontId="25" fillId="10" borderId="14" xfId="2" applyFont="1" applyFill="1" applyBorder="1" applyAlignment="1" applyProtection="1">
      <alignment horizontal="center" vertical="center"/>
    </xf>
    <xf numFmtId="165" fontId="5" fillId="10" borderId="9" xfId="0" applyNumberFormat="1" applyFont="1" applyFill="1" applyBorder="1" applyAlignment="1">
      <alignment horizontal="left" vertical="center"/>
    </xf>
    <xf numFmtId="166" fontId="5" fillId="0" borderId="0" xfId="0" applyNumberFormat="1" applyFont="1" applyAlignment="1" applyProtection="1">
      <alignment vertical="center"/>
      <protection hidden="1"/>
    </xf>
    <xf numFmtId="165" fontId="26" fillId="3" borderId="9" xfId="0" applyNumberFormat="1" applyFont="1" applyFill="1" applyBorder="1" applyAlignment="1">
      <alignment horizontal="left" vertical="center"/>
    </xf>
    <xf numFmtId="0" fontId="1" fillId="0" borderId="0" xfId="1" applyNumberFormat="1" applyBorder="1" applyAlignment="1" applyProtection="1">
      <alignment vertical="center"/>
    </xf>
    <xf numFmtId="0" fontId="12" fillId="0" borderId="0" xfId="0" applyFont="1" applyAlignment="1" applyProtection="1">
      <alignment vertical="center"/>
      <protection hidden="1"/>
    </xf>
    <xf numFmtId="164" fontId="0" fillId="0" borderId="0" xfId="2" applyFont="1" applyBorder="1" applyProtection="1"/>
    <xf numFmtId="164" fontId="8" fillId="11" borderId="17" xfId="2" applyFont="1" applyFill="1" applyBorder="1" applyAlignment="1" applyProtection="1">
      <alignment horizontal="center" vertical="center"/>
    </xf>
    <xf numFmtId="164" fontId="8" fillId="11" borderId="14" xfId="2" applyFont="1" applyFill="1" applyBorder="1" applyAlignment="1" applyProtection="1">
      <alignment horizontal="center" vertical="center"/>
    </xf>
    <xf numFmtId="165" fontId="5" fillId="11" borderId="9" xfId="0" applyNumberFormat="1" applyFont="1" applyFill="1" applyBorder="1" applyAlignment="1">
      <alignment horizontal="left" vertical="center"/>
    </xf>
    <xf numFmtId="164" fontId="6" fillId="8" borderId="17" xfId="2" applyFont="1" applyFill="1" applyBorder="1" applyAlignment="1" applyProtection="1">
      <alignment horizontal="center" vertical="center"/>
    </xf>
    <xf numFmtId="164" fontId="6" fillId="8" borderId="14" xfId="2" applyFont="1" applyFill="1" applyBorder="1" applyAlignment="1" applyProtection="1">
      <alignment horizontal="center" vertical="center"/>
    </xf>
    <xf numFmtId="165" fontId="3" fillId="8" borderId="9" xfId="0" applyNumberFormat="1" applyFont="1" applyFill="1" applyBorder="1" applyAlignment="1">
      <alignment horizontal="left" vertical="center"/>
    </xf>
    <xf numFmtId="164" fontId="6" fillId="12" borderId="17" xfId="2" applyFont="1" applyFill="1" applyBorder="1" applyAlignment="1" applyProtection="1">
      <alignment horizontal="center" vertical="center"/>
    </xf>
    <xf numFmtId="164" fontId="6" fillId="12" borderId="14" xfId="2" applyFont="1" applyFill="1" applyBorder="1" applyAlignment="1" applyProtection="1">
      <alignment horizontal="center" vertical="center"/>
    </xf>
    <xf numFmtId="165" fontId="3" fillId="12" borderId="9" xfId="0" applyNumberFormat="1" applyFont="1" applyFill="1" applyBorder="1" applyAlignment="1">
      <alignment horizontal="left" vertical="center"/>
    </xf>
    <xf numFmtId="164" fontId="8" fillId="0" borderId="5" xfId="2" applyFont="1" applyBorder="1" applyAlignment="1" applyProtection="1">
      <alignment vertical="center"/>
    </xf>
    <xf numFmtId="164" fontId="8" fillId="0" borderId="0" xfId="2" applyFont="1" applyBorder="1" applyAlignment="1" applyProtection="1">
      <alignment horizontal="left" vertical="center"/>
    </xf>
    <xf numFmtId="165" fontId="5" fillId="0" borderId="1" xfId="0" applyNumberFormat="1" applyFont="1" applyBorder="1" applyAlignment="1">
      <alignment horizontal="left" vertical="center"/>
    </xf>
    <xf numFmtId="164" fontId="6" fillId="13" borderId="17" xfId="2" applyFont="1" applyFill="1" applyBorder="1" applyAlignment="1" applyProtection="1">
      <alignment horizontal="center" vertical="center"/>
    </xf>
    <xf numFmtId="164" fontId="6" fillId="13" borderId="14" xfId="2" applyFont="1" applyFill="1" applyBorder="1" applyAlignment="1" applyProtection="1">
      <alignment horizontal="center" vertical="center"/>
    </xf>
    <xf numFmtId="165" fontId="3" fillId="13" borderId="9" xfId="0" applyNumberFormat="1" applyFont="1" applyFill="1" applyBorder="1" applyAlignment="1">
      <alignment horizontal="left" vertical="center"/>
    </xf>
    <xf numFmtId="164" fontId="8" fillId="5" borderId="17" xfId="2" applyFont="1" applyFill="1" applyBorder="1" applyAlignment="1" applyProtection="1">
      <alignment horizontal="center" vertical="center"/>
      <protection locked="0"/>
    </xf>
    <xf numFmtId="164" fontId="8" fillId="5" borderId="14" xfId="2" applyFont="1" applyFill="1" applyBorder="1" applyAlignment="1" applyProtection="1">
      <alignment horizontal="center" vertical="center"/>
      <protection locked="0"/>
    </xf>
    <xf numFmtId="165" fontId="3" fillId="0" borderId="9" xfId="0" applyNumberFormat="1" applyFont="1" applyBorder="1" applyAlignment="1">
      <alignment horizontal="left" vertical="center"/>
    </xf>
    <xf numFmtId="164" fontId="3" fillId="3" borderId="21" xfId="2" applyFont="1" applyFill="1" applyBorder="1" applyAlignment="1" applyProtection="1">
      <alignment horizontal="center" vertical="center"/>
    </xf>
    <xf numFmtId="164" fontId="3" fillId="3" borderId="4" xfId="2" applyFont="1" applyFill="1" applyBorder="1" applyAlignment="1" applyProtection="1">
      <alignment horizontal="center" vertical="center"/>
    </xf>
    <xf numFmtId="0" fontId="24" fillId="0" borderId="0" xfId="0" quotePrefix="1" applyFont="1" applyAlignment="1">
      <alignment vertical="center"/>
    </xf>
    <xf numFmtId="170" fontId="6" fillId="3" borderId="11" xfId="2" applyNumberFormat="1" applyFont="1" applyFill="1" applyBorder="1" applyAlignment="1" applyProtection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164" fontId="19" fillId="5" borderId="6" xfId="2" applyFont="1" applyFill="1" applyBorder="1" applyAlignment="1" applyProtection="1">
      <alignment horizontal="center" vertical="center" wrapText="1"/>
    </xf>
    <xf numFmtId="164" fontId="19" fillId="5" borderId="8" xfId="2" applyFont="1" applyFill="1" applyBorder="1" applyAlignment="1" applyProtection="1">
      <alignment horizontal="center" vertical="center" wrapText="1"/>
    </xf>
    <xf numFmtId="165" fontId="19" fillId="2" borderId="17" xfId="0" applyNumberFormat="1" applyFont="1" applyFill="1" applyBorder="1" applyAlignment="1">
      <alignment horizontal="left" vertical="center"/>
    </xf>
    <xf numFmtId="165" fontId="19" fillId="2" borderId="18" xfId="0" applyNumberFormat="1" applyFont="1" applyFill="1" applyBorder="1" applyAlignment="1">
      <alignment horizontal="left" vertical="center"/>
    </xf>
    <xf numFmtId="165" fontId="19" fillId="2" borderId="14" xfId="0" applyNumberFormat="1" applyFont="1" applyFill="1" applyBorder="1" applyAlignment="1">
      <alignment horizontal="left" vertical="center"/>
    </xf>
    <xf numFmtId="171" fontId="27" fillId="5" borderId="9" xfId="1" applyNumberFormat="1" applyFont="1" applyFill="1" applyBorder="1" applyAlignment="1" applyProtection="1">
      <alignment horizontal="center" vertical="center"/>
    </xf>
    <xf numFmtId="164" fontId="19" fillId="4" borderId="10" xfId="2" applyFont="1" applyFill="1" applyBorder="1" applyAlignment="1" applyProtection="1">
      <alignment horizontal="center" vertical="center" wrapText="1"/>
    </xf>
    <xf numFmtId="165" fontId="21" fillId="0" borderId="9" xfId="0" applyNumberFormat="1" applyFont="1" applyBorder="1" applyAlignment="1" applyProtection="1">
      <alignment horizontal="left" vertical="center"/>
      <protection locked="0"/>
    </xf>
    <xf numFmtId="165" fontId="19" fillId="2" borderId="9" xfId="0" applyNumberFormat="1" applyFont="1" applyFill="1" applyBorder="1" applyAlignment="1" applyProtection="1">
      <alignment horizontal="left" vertical="center" wrapText="1"/>
      <protection locked="0"/>
    </xf>
    <xf numFmtId="0" fontId="19" fillId="3" borderId="14" xfId="0" applyFont="1" applyFill="1" applyBorder="1" applyAlignment="1">
      <alignment horizontal="center" vertical="center" wrapText="1"/>
    </xf>
    <xf numFmtId="0" fontId="15" fillId="0" borderId="0" xfId="0" applyFont="1" applyAlignment="1" applyProtection="1">
      <alignment horizontal="center" vertical="center"/>
      <protection hidden="1"/>
    </xf>
    <xf numFmtId="165" fontId="29" fillId="0" borderId="1" xfId="0" applyNumberFormat="1" applyFont="1" applyBorder="1" applyAlignment="1" applyProtection="1">
      <alignment horizontal="left" vertical="center"/>
      <protection hidden="1"/>
    </xf>
    <xf numFmtId="165" fontId="29" fillId="0" borderId="1" xfId="0" applyNumberFormat="1" applyFont="1" applyBorder="1" applyAlignment="1" applyProtection="1">
      <alignment vertical="center"/>
      <protection hidden="1"/>
    </xf>
    <xf numFmtId="165" fontId="29" fillId="0" borderId="8" xfId="0" applyNumberFormat="1" applyFont="1" applyBorder="1" applyAlignment="1" applyProtection="1">
      <alignment vertical="center"/>
      <protection hidden="1"/>
    </xf>
  </cellXfs>
  <cellStyles count="4">
    <cellStyle name="Moeda" xfId="2" builtinId="4"/>
    <cellStyle name="Normal" xfId="0" builtinId="0"/>
    <cellStyle name="Porcentagem" xfId="3" builtinId="5"/>
    <cellStyle name="Vírgula" xfId="1" builtinId="3"/>
  </cellStyles>
  <dxfs count="2">
    <dxf>
      <fill>
        <patternFill patternType="solid">
          <fgColor indexed="22"/>
          <bgColor indexed="31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10583</xdr:colOff>
      <xdr:row>0</xdr:row>
      <xdr:rowOff>0</xdr:rowOff>
    </xdr:from>
    <xdr:ext cx="962025" cy="762000"/>
    <xdr:pic>
      <xdr:nvPicPr>
        <xdr:cNvPr id="2" name="Imagem 5">
          <a:extLst>
            <a:ext uri="{FF2B5EF4-FFF2-40B4-BE49-F238E27FC236}">
              <a16:creationId xmlns:a16="http://schemas.microsoft.com/office/drawing/2014/main" id="{B082F1A9-6B01-41FF-B280-D67B7764FF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7533" y="0"/>
          <a:ext cx="9620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28575</xdr:colOff>
      <xdr:row>87</xdr:row>
      <xdr:rowOff>28575</xdr:rowOff>
    </xdr:from>
    <xdr:ext cx="933450" cy="956734"/>
    <xdr:pic>
      <xdr:nvPicPr>
        <xdr:cNvPr id="3" name="Imagem 5">
          <a:extLst>
            <a:ext uri="{FF2B5EF4-FFF2-40B4-BE49-F238E27FC236}">
              <a16:creationId xmlns:a16="http://schemas.microsoft.com/office/drawing/2014/main" id="{052C6D58-7AF9-41B2-B7A2-E42B27C854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5525" y="14116050"/>
          <a:ext cx="933450" cy="956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187</xdr:row>
      <xdr:rowOff>0</xdr:rowOff>
    </xdr:from>
    <xdr:ext cx="933450" cy="956734"/>
    <xdr:pic>
      <xdr:nvPicPr>
        <xdr:cNvPr id="4" name="Imagem 5">
          <a:extLst>
            <a:ext uri="{FF2B5EF4-FFF2-40B4-BE49-F238E27FC236}">
              <a16:creationId xmlns:a16="http://schemas.microsoft.com/office/drawing/2014/main" id="{E8C13A87-1D88-44C8-A9CA-CC6C2D89AD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279975"/>
          <a:ext cx="933450" cy="956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3%20PCF/1%203%202%20PCF%20012021%20-%20HM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SALDO DE ESTOQUE"/>
      <sheetName val="Turnover"/>
      <sheetName val="RPA"/>
      <sheetName val="MEM.CÁLC.FP."/>
      <sheetName val="TCE - ANEXO II - Preencher"/>
      <sheetName val="TCE - ANEXO II - Enviar"/>
      <sheetName val="TCE - ANEXO III - Preencher"/>
      <sheetName val="TCE - ANEXO III - Enviar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 DESPESAS PAGAS"/>
    </sheetNames>
    <sheetDataSet>
      <sheetData sheetId="0">
        <row r="3">
          <cell r="B3" t="str">
            <v xml:space="preserve"> 1.4. Benefícios</v>
          </cell>
          <cell r="P3" t="str">
            <v>HOSPITAL EDUARDO CAMPOS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DA MULHER DO RECIFE</v>
          </cell>
          <cell r="U4" t="str">
            <v>S</v>
          </cell>
          <cell r="Y4" t="str">
            <v>ATIVOS</v>
          </cell>
          <cell r="Z4" t="str">
            <v>JANEIRO</v>
          </cell>
          <cell r="AK4" t="str">
            <v>Transferência Entre Contas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UPAE -ARRUDA-DEP. ANTONIO LUIZ FILHO</v>
          </cell>
          <cell r="Y5" t="str">
            <v>JOVEM</v>
          </cell>
          <cell r="Z5" t="str">
            <v>FEVEREIRO</v>
          </cell>
          <cell r="AK5" t="str">
            <v>Débito Bloqueio Judicial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PROVISÓRIO DO RECIFE-I/ UNIDADE-AURORA</v>
          </cell>
          <cell r="Z6" t="str">
            <v>MARÇO</v>
          </cell>
          <cell r="AK6" t="str">
            <v>Outros Débitos (enviar nota explicativa)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PROVISÓRIO DO RECIFE-II/ UNIDADE-COELHOS</v>
          </cell>
          <cell r="Z7" t="str">
            <v>ABRIL</v>
          </cell>
          <cell r="AK7" t="str">
            <v>Impostos (Fgts / Inss / IR / PIS)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PROVISÓRIO DO RECIFE-III/ UNIDADE-IMBIRIBEIRA</v>
          </cell>
          <cell r="Z8" t="str">
            <v>MAIO</v>
          </cell>
          <cell r="AK8" t="str">
            <v>Folha de Pagamento</v>
          </cell>
        </row>
        <row r="9">
          <cell r="B9" t="str">
            <v xml:space="preserve"> 2.6. Material de uso odontológico </v>
          </cell>
          <cell r="D9">
            <v>43983</v>
          </cell>
          <cell r="Z9" t="str">
            <v>JUNHO</v>
          </cell>
          <cell r="AK9" t="str">
            <v>Aplicações Financeiras</v>
          </cell>
        </row>
        <row r="10">
          <cell r="B10" t="str">
            <v xml:space="preserve"> 2.7. Material laboratorial </v>
          </cell>
          <cell r="D10">
            <v>44013</v>
          </cell>
          <cell r="Z10" t="str">
            <v>JULHO</v>
          </cell>
          <cell r="AK10" t="str">
            <v>Saque (Fundo Fixo)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Z11" t="str">
            <v>AGOSTO</v>
          </cell>
          <cell r="AK11" t="str">
            <v xml:space="preserve"> 1.4. Benefícios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Z12" t="str">
            <v>SETEMBRO</v>
          </cell>
          <cell r="AK12" t="str">
            <v xml:space="preserve"> 2.1. Materiais Descartáveis/Materiais de Penso </v>
          </cell>
        </row>
        <row r="13">
          <cell r="B13" t="str">
            <v xml:space="preserve"> 3.2. Material/Gêneros Alimentícios </v>
          </cell>
          <cell r="D13">
            <v>44105</v>
          </cell>
          <cell r="Z13" t="str">
            <v>OUTUBRO</v>
          </cell>
          <cell r="AK13" t="str">
            <v xml:space="preserve"> 2.2. Medicamentos </v>
          </cell>
        </row>
        <row r="14">
          <cell r="B14" t="str">
            <v xml:space="preserve"> 3.3. Material Expediente </v>
          </cell>
          <cell r="D14">
            <v>44136</v>
          </cell>
          <cell r="Z14" t="str">
            <v>NOVEMBRO</v>
          </cell>
          <cell r="AK14" t="str">
            <v xml:space="preserve"> 2.3. Dietas Industrializadas </v>
          </cell>
        </row>
        <row r="15">
          <cell r="B15" t="str">
            <v xml:space="preserve"> 3.4. Combustível </v>
          </cell>
          <cell r="D15">
            <v>44166</v>
          </cell>
          <cell r="Z15" t="str">
            <v>DEZEMBRO</v>
          </cell>
          <cell r="AK15" t="str">
            <v xml:space="preserve"> 2.4. Gases Medicinais </v>
          </cell>
        </row>
        <row r="16">
          <cell r="B16" t="str">
            <v xml:space="preserve">3.5. GLP </v>
          </cell>
          <cell r="D16">
            <v>44197</v>
          </cell>
          <cell r="AK16" t="str">
            <v xml:space="preserve"> 2.5. OPME (Orteses, Próteses e Materiais Especiais) </v>
          </cell>
        </row>
        <row r="17">
          <cell r="B17" t="str">
            <v xml:space="preserve">3.6.1. Manutenção de Bem Imóvel </v>
          </cell>
          <cell r="D17">
            <v>44228</v>
          </cell>
          <cell r="AK17" t="str">
            <v xml:space="preserve"> 2.6. Material de uso odontológico </v>
          </cell>
        </row>
        <row r="18">
          <cell r="B18" t="str">
            <v xml:space="preserve">3.6.2.1. Suprimentos de Informática </v>
          </cell>
          <cell r="D18">
            <v>44256</v>
          </cell>
          <cell r="AK18" t="str">
            <v xml:space="preserve"> 2.7. Material laboratorial </v>
          </cell>
        </row>
        <row r="19">
          <cell r="B19" t="str">
            <v xml:space="preserve">3.6.2.2.1. Lubrificantes Veiculares </v>
          </cell>
          <cell r="D19">
            <v>44287</v>
          </cell>
          <cell r="AK19" t="str">
            <v xml:space="preserve"> 2.8. Outras Despesas com Insumos Assistenciais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AK20" t="str">
            <v xml:space="preserve"> 3.1. Material de Higienização e Limpeza </v>
          </cell>
        </row>
        <row r="21">
          <cell r="B21" t="str">
            <v xml:space="preserve">3.6.2.3. Equipamento Médico-Hospitalar </v>
          </cell>
          <cell r="D21">
            <v>44348</v>
          </cell>
          <cell r="AK21" t="str">
            <v xml:space="preserve"> 3.2. Material/Gêneros Alimentícios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AK22" t="str">
            <v xml:space="preserve"> 3.3. Material Expediente </v>
          </cell>
        </row>
        <row r="23">
          <cell r="B23" t="str">
            <v xml:space="preserve">3.7. Tecidos, Fardamentos e EPI </v>
          </cell>
          <cell r="D23">
            <v>44409</v>
          </cell>
          <cell r="AK23" t="str">
            <v xml:space="preserve"> 3.4. Combustível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AK24" t="str">
            <v xml:space="preserve">3.5. GLP </v>
          </cell>
        </row>
        <row r="25">
          <cell r="B25" t="str">
            <v>4.1. Seguros (Imóvel e veículos)</v>
          </cell>
          <cell r="D25">
            <v>44470</v>
          </cell>
          <cell r="AK25" t="str">
            <v xml:space="preserve">3.6.1. Manutenção de Bem Imóvel </v>
          </cell>
        </row>
        <row r="26">
          <cell r="B26" t="str">
            <v>4.2.1. Taxas</v>
          </cell>
          <cell r="D26">
            <v>44501</v>
          </cell>
          <cell r="AK26" t="str">
            <v xml:space="preserve">3.6.2.1. Suprimentos de Informática </v>
          </cell>
        </row>
        <row r="27">
          <cell r="B27" t="str">
            <v>4.2.2. Contribuições</v>
          </cell>
          <cell r="D27">
            <v>44531</v>
          </cell>
          <cell r="AK27" t="str">
            <v xml:space="preserve">3.6.2.2.1. Lubrificantes Veiculares </v>
          </cell>
        </row>
        <row r="28">
          <cell r="B28" t="str">
            <v>4.3.1. Taxa de Manutenção de Conta</v>
          </cell>
          <cell r="D28">
            <v>44562</v>
          </cell>
          <cell r="AK28" t="str">
            <v xml:space="preserve">3.6.2.2.2. Outros Materiais de Manutenção de Veículos </v>
          </cell>
        </row>
        <row r="29">
          <cell r="B29" t="str">
            <v>4.3.2. Tarifas</v>
          </cell>
          <cell r="D29">
            <v>44593</v>
          </cell>
          <cell r="AK29" t="str">
            <v xml:space="preserve">3.6.2.3. Equipamento Médico-Hospitalar </v>
          </cell>
        </row>
        <row r="30">
          <cell r="B30" t="str">
            <v>5.1.1. Telefonia Móvel</v>
          </cell>
          <cell r="D30">
            <v>44621</v>
          </cell>
          <cell r="AK30" t="str">
            <v xml:space="preserve">3.6.2.4. Outros Materiais de Manutenção de Bem Móvel </v>
          </cell>
        </row>
        <row r="31">
          <cell r="B31" t="str">
            <v>5.1.2. Telefonia Fixa/Internet</v>
          </cell>
          <cell r="D31">
            <v>44652</v>
          </cell>
          <cell r="AK31" t="str">
            <v xml:space="preserve">3.7. Tecidos, Fardamentos e EPI </v>
          </cell>
        </row>
        <row r="32">
          <cell r="B32" t="str">
            <v>5.2. Água</v>
          </cell>
          <cell r="D32">
            <v>44682</v>
          </cell>
          <cell r="AK32" t="str">
            <v xml:space="preserve">3.8. Outras Despesas com Materiais Diversos </v>
          </cell>
        </row>
        <row r="33">
          <cell r="B33" t="str">
            <v>5.3. Energia Elétrica</v>
          </cell>
          <cell r="D33">
            <v>44713</v>
          </cell>
          <cell r="AK33" t="str">
            <v>4.1. Seguros (Imóvel e veículos)</v>
          </cell>
        </row>
        <row r="34">
          <cell r="B34" t="str">
            <v>5.4.1. Locação de Imóvel (Pessoa Física)</v>
          </cell>
          <cell r="D34">
            <v>44743</v>
          </cell>
        </row>
        <row r="35">
          <cell r="B35" t="str">
            <v>5.4.2.Locação de Imóvel (Pessoa Jurídica)</v>
          </cell>
          <cell r="D35">
            <v>44774</v>
          </cell>
          <cell r="AK35" t="str">
            <v>4.2.1. Taxas</v>
          </cell>
        </row>
        <row r="36">
          <cell r="B36" t="str">
            <v>5.4.3. Locação de Máquinas e Equipamentos (Pessoa Jurídica)</v>
          </cell>
          <cell r="D36">
            <v>44805</v>
          </cell>
          <cell r="AK36" t="str">
            <v>4.2.2. Contribuições</v>
          </cell>
        </row>
        <row r="37">
          <cell r="B37" t="str">
            <v>5.4.4. Locação de Equipamentos Médico-Hospitalares (Pessoa Jurídica)</v>
          </cell>
          <cell r="D37">
            <v>44835</v>
          </cell>
          <cell r="AK37" t="str">
            <v>4.3.1. Taxa de Manutenção de Conta</v>
          </cell>
        </row>
        <row r="38">
          <cell r="B38" t="str">
            <v>5.4.5. Locação de Veículos Automotores (Pessoa Jurídica) (Exceto Ambulância)</v>
          </cell>
          <cell r="D38">
            <v>44866</v>
          </cell>
          <cell r="AK38" t="str">
            <v>4.3.2. Tarifas</v>
          </cell>
        </row>
        <row r="39">
          <cell r="B39" t="str">
            <v>5.5. Serviço Gráficos, de Encadernação e de Emolduração</v>
          </cell>
          <cell r="D39">
            <v>44896</v>
          </cell>
          <cell r="AK39" t="str">
            <v>5.1.1. Telefonia Móvel</v>
          </cell>
        </row>
        <row r="40">
          <cell r="B40" t="str">
            <v>5.6. Serviços Judiciais e Cartoriais</v>
          </cell>
          <cell r="D40">
            <v>44927</v>
          </cell>
          <cell r="AK40" t="str">
            <v>5.1.2. Telefonia Fixa/Internet</v>
          </cell>
        </row>
        <row r="41">
          <cell r="B41" t="str">
            <v>5.7.1. Outras Despesas Gerais (Pessoa Física)</v>
          </cell>
          <cell r="D41">
            <v>44958</v>
          </cell>
          <cell r="AK41" t="str">
            <v>5.2. Água</v>
          </cell>
        </row>
        <row r="42">
          <cell r="B42" t="str">
            <v>5.7.2. Outras Despesas Gerais (Pessoa Juridica)</v>
          </cell>
          <cell r="D42">
            <v>44986</v>
          </cell>
          <cell r="AK42" t="str">
            <v>5.3. Energia Elétrica</v>
          </cell>
        </row>
        <row r="43">
          <cell r="B43" t="str">
            <v>6.1.1.1. Médicos</v>
          </cell>
          <cell r="D43">
            <v>45017</v>
          </cell>
          <cell r="AK43" t="str">
            <v>5.4.1. Locação de Imóvel (Pessoa Física)</v>
          </cell>
        </row>
        <row r="44">
          <cell r="B44" t="str">
            <v>6.1.1.2. Outros profissionais de saúde</v>
          </cell>
          <cell r="D44">
            <v>45047</v>
          </cell>
          <cell r="AK44" t="str">
            <v>5.4.2. Locação de Máquinas e Equipamentos (Pessoa Jurídica)</v>
          </cell>
        </row>
        <row r="45">
          <cell r="B45" t="str">
            <v>6.1.1.3. Laboratório</v>
          </cell>
          <cell r="D45">
            <v>45078</v>
          </cell>
          <cell r="AK45" t="str">
            <v>5.4.3. Locação de Equipamentos Médico-Hospitalares (Pessoa Jurídica)</v>
          </cell>
        </row>
        <row r="46">
          <cell r="B46" t="str">
            <v>6.1.1.4. Alimentação/Dietas</v>
          </cell>
          <cell r="D46">
            <v>45108</v>
          </cell>
          <cell r="AK46" t="str">
            <v>5.4.4. Locação de Veículos Automotores (Pessoa Jurídica) (Exceto Ambulância)</v>
          </cell>
        </row>
        <row r="47">
          <cell r="B47" t="str">
            <v>6.1.1.5. Locação de Ambulâncias</v>
          </cell>
          <cell r="D47">
            <v>45139</v>
          </cell>
          <cell r="AK47" t="str">
            <v>5.5. Serviço Gráficos, de Encadernação e de Emolduração</v>
          </cell>
        </row>
        <row r="48">
          <cell r="B48" t="str">
            <v>6.1.1.6. Outras Pessoas Jurídicas</v>
          </cell>
          <cell r="D48">
            <v>45170</v>
          </cell>
          <cell r="AK48" t="str">
            <v>5.6. Serviços Judiciais e Cartoriais</v>
          </cell>
        </row>
        <row r="49">
          <cell r="B49" t="str">
            <v>6.1.2.1. Médicos</v>
          </cell>
          <cell r="D49">
            <v>45200</v>
          </cell>
          <cell r="AK49" t="str">
            <v>5.7.1. Outras Despesas Gerais (Pessoa Física)</v>
          </cell>
        </row>
        <row r="50">
          <cell r="B50" t="str">
            <v>6.1.2.2. Outros profissionais de saúde</v>
          </cell>
          <cell r="D50">
            <v>45231</v>
          </cell>
          <cell r="AK50" t="str">
            <v>5.7.2. Outras Despesas Gerais (Pessoa Juridica)</v>
          </cell>
        </row>
        <row r="51">
          <cell r="B51" t="str">
            <v>6.1.2.3. Farmacêutico</v>
          </cell>
          <cell r="D51">
            <v>45261</v>
          </cell>
          <cell r="AK51" t="str">
            <v>6.1.1.1. Médicos</v>
          </cell>
        </row>
        <row r="52">
          <cell r="B52" t="str">
            <v>6.1.3.1. Médicos</v>
          </cell>
          <cell r="D52">
            <v>45292</v>
          </cell>
          <cell r="AK52" t="str">
            <v>6.1.1.2. Outros profissionais de saúde</v>
          </cell>
        </row>
        <row r="53">
          <cell r="B53" t="str">
            <v>6.1.3.2. Outros profissionais de saúde</v>
          </cell>
          <cell r="D53">
            <v>45323</v>
          </cell>
          <cell r="AK53" t="str">
            <v>6.1.1.3. Laboratório</v>
          </cell>
        </row>
        <row r="54">
          <cell r="B54" t="str">
            <v>6.2.1. Pessoa Jurídica</v>
          </cell>
          <cell r="D54">
            <v>45352</v>
          </cell>
          <cell r="AK54" t="str">
            <v>6.1.1.4. Alimentação/Dietas</v>
          </cell>
        </row>
        <row r="55">
          <cell r="B55" t="str">
            <v>6.2.2. Pessoa Física</v>
          </cell>
          <cell r="D55">
            <v>45383</v>
          </cell>
          <cell r="AK55" t="str">
            <v>6.1.1.5. Locação de Ambulâncias</v>
          </cell>
        </row>
        <row r="56">
          <cell r="B56" t="str">
            <v>6.2.3. Cooperativas</v>
          </cell>
          <cell r="D56">
            <v>45413</v>
          </cell>
          <cell r="AK56" t="str">
            <v>6.1.1.6. Outras Pessoas Jurídicas</v>
          </cell>
        </row>
        <row r="57">
          <cell r="B57" t="str">
            <v>6.3.1.1.1. Lavanderia</v>
          </cell>
          <cell r="D57">
            <v>45444</v>
          </cell>
          <cell r="AK57" t="str">
            <v>6.1.2.1. Médicos</v>
          </cell>
        </row>
        <row r="58">
          <cell r="B58" t="str">
            <v>6.3.1.1.2.Serviços de Cozinha e Copeira</v>
          </cell>
          <cell r="D58">
            <v>45474</v>
          </cell>
          <cell r="AK58" t="str">
            <v>6.1.2.2. Outros profissionais de saúde</v>
          </cell>
        </row>
        <row r="59">
          <cell r="B59" t="str">
            <v>6.3.1.1.3. Outros Serviços Domésticos</v>
          </cell>
          <cell r="D59">
            <v>45505</v>
          </cell>
          <cell r="AK59" t="str">
            <v>6.1.2.3. Farmacêutico</v>
          </cell>
        </row>
        <row r="60">
          <cell r="B60" t="str">
            <v>6.3.1.2. Coleta de Lixo Hospitalar</v>
          </cell>
          <cell r="D60">
            <v>45536</v>
          </cell>
          <cell r="AK60" t="str">
            <v>6.1.3.1. Médicos</v>
          </cell>
        </row>
        <row r="61">
          <cell r="B61" t="str">
            <v>6.3.1.3. Manutenção/Aluguel/Uso de Sistemas ou Softwares</v>
          </cell>
          <cell r="D61">
            <v>45566</v>
          </cell>
          <cell r="AK61" t="str">
            <v>6.1.3.2. Outros profissionais de saúde</v>
          </cell>
        </row>
        <row r="62">
          <cell r="B62" t="str">
            <v>6.3.1.4. Vigilância</v>
          </cell>
          <cell r="D62">
            <v>45597</v>
          </cell>
          <cell r="AK62" t="str">
            <v>6.2.1. Pessoa Jurídica</v>
          </cell>
        </row>
        <row r="63">
          <cell r="B63" t="str">
            <v>6.3.1.5. Consultorias e Treinamentos</v>
          </cell>
          <cell r="D63">
            <v>45627</v>
          </cell>
          <cell r="AK63" t="str">
            <v>6.2.2. Pessoa Física</v>
          </cell>
        </row>
        <row r="64">
          <cell r="B64" t="str">
            <v>6.3.1.6. Serviços Técnicos Profissionais</v>
          </cell>
          <cell r="D64">
            <v>45658</v>
          </cell>
          <cell r="AK64" t="str">
            <v>6.2.3. Cooperativas</v>
          </cell>
        </row>
        <row r="65">
          <cell r="B65" t="str">
            <v>6.3.1.7. Dedetização</v>
          </cell>
          <cell r="D65">
            <v>45689</v>
          </cell>
          <cell r="AK65" t="str">
            <v>6.3.1.1.1. Lavanderia</v>
          </cell>
        </row>
        <row r="66">
          <cell r="B66" t="str">
            <v>6.3.1.8. Limpeza</v>
          </cell>
          <cell r="D66">
            <v>45717</v>
          </cell>
          <cell r="AK66" t="str">
            <v>6.3.1.1.2.Serviços de Cozinha e Copeira</v>
          </cell>
        </row>
        <row r="67">
          <cell r="B67" t="str">
            <v>6.3.1.9. Outras Pessoas Jurídicas</v>
          </cell>
          <cell r="D67">
            <v>45748</v>
          </cell>
          <cell r="AK67" t="str">
            <v>6.3.1.1.3. Outros Serviços Domésticos</v>
          </cell>
        </row>
        <row r="68">
          <cell r="B68" t="str">
            <v>6.3.2.1. Técnico Profissional (Nível Superior)</v>
          </cell>
          <cell r="D68">
            <v>45778</v>
          </cell>
          <cell r="AK68" t="str">
            <v>6.3.1.2. Coleta de Lixo Hospitalar</v>
          </cell>
        </row>
        <row r="69">
          <cell r="B69" t="str">
            <v>6.3.2.2. Apoio Administrativo, Técnico e Operacional</v>
          </cell>
          <cell r="D69">
            <v>45809</v>
          </cell>
          <cell r="AK69" t="str">
            <v>6.3.1.3. Manutenção/Aluguel/Uso de Sistemas ou Softwares</v>
          </cell>
        </row>
        <row r="70">
          <cell r="B70" t="str">
            <v>6.3.2.3. Outros Serviços</v>
          </cell>
          <cell r="D70">
            <v>45839</v>
          </cell>
          <cell r="AK70" t="str">
            <v>6.3.1.4. Vigilância</v>
          </cell>
        </row>
        <row r="71">
          <cell r="B71" t="str">
            <v>7.1.1.1. Equipamentos Médico-Hospitalar</v>
          </cell>
          <cell r="D71">
            <v>45870</v>
          </cell>
          <cell r="AK71" t="str">
            <v>6.3.1.5. Consultorias e Treinamentos</v>
          </cell>
        </row>
        <row r="72">
          <cell r="B72" t="str">
            <v>7.1.1.2. Equipamentos de Informática</v>
          </cell>
          <cell r="D72">
            <v>45901</v>
          </cell>
          <cell r="AK72" t="str">
            <v>6.3.1.6. Serviços Técnicos Profissionais</v>
          </cell>
        </row>
        <row r="73">
          <cell r="B73" t="str">
            <v>7.1.1.3. Outros Reparos e Manutenção de Equipamentos</v>
          </cell>
          <cell r="D73">
            <v>45931</v>
          </cell>
          <cell r="AK73" t="str">
            <v>6.3.1.7. Dedetização</v>
          </cell>
        </row>
        <row r="74">
          <cell r="B74" t="str">
            <v>7.1.2. Reparo e Manutenção de Bens Móveis de Outras Naturezas</v>
          </cell>
          <cell r="D74">
            <v>45962</v>
          </cell>
          <cell r="AK74" t="str">
            <v>6.3.1.8. Limpeza</v>
          </cell>
        </row>
        <row r="75">
          <cell r="B75" t="str">
            <v>7.1.3. Reparo e Manutenção de Bens Imóveis</v>
          </cell>
          <cell r="D75">
            <v>45992</v>
          </cell>
          <cell r="AK75" t="str">
            <v>6.3.1.9. Outras Pessoas Jurídicas</v>
          </cell>
        </row>
        <row r="76">
          <cell r="B76" t="str">
            <v>7.2.1.1. Equipamentos Médico-Hospitalar</v>
          </cell>
          <cell r="AK76" t="str">
            <v>6.3.2.1. Técnico Profissional (Nível Superior)</v>
          </cell>
        </row>
        <row r="77">
          <cell r="B77" t="str">
            <v>7.2.1.2. Equipamentos de Informática</v>
          </cell>
          <cell r="AK77" t="str">
            <v>6.3.2.2. Apoio Administrativo, Técnico e Operacional</v>
          </cell>
        </row>
        <row r="78">
          <cell r="B78" t="str">
            <v>7.2.1.3. Engenharia Clínica</v>
          </cell>
          <cell r="AK78" t="str">
            <v>6.3.2.3. Outros Serviços</v>
          </cell>
        </row>
        <row r="79">
          <cell r="B79" t="str">
            <v>7.2.1.4. Outros Reparos e Manutenção de Máquinas e Equipamentos</v>
          </cell>
          <cell r="AK79" t="str">
            <v>7.1.1.1. Equipamentos Médico-Hospitalar</v>
          </cell>
        </row>
        <row r="80">
          <cell r="B80" t="str">
            <v>7.2.2. Reparo e Manutenção de Bens Imóveis</v>
          </cell>
          <cell r="AK80" t="str">
            <v>7.1.1.2. Equipamentos de Informática</v>
          </cell>
        </row>
        <row r="81">
          <cell r="B81" t="str">
            <v>7.2.3. Reparo e Manutenção de Veículos</v>
          </cell>
          <cell r="AK81" t="str">
            <v>7.1.1.3. Outros Reparos e Manutenção de Equipamentos</v>
          </cell>
        </row>
        <row r="82">
          <cell r="B82" t="str">
            <v>7.2.4. Reparo e Manutenção de Bens Móveis de Outras Naturezas</v>
          </cell>
          <cell r="AK82" t="str">
            <v>7.1.2. Reparo e Manutenção de Bens Móveis de Outras Naturezas</v>
          </cell>
        </row>
        <row r="83">
          <cell r="B83" t="str">
            <v>8.1. Equipamentos</v>
          </cell>
          <cell r="AK83" t="str">
            <v>7.1.3. Reparo e Manutenção de Bens Imóveis</v>
          </cell>
        </row>
        <row r="84">
          <cell r="B84" t="str">
            <v>8.2. Móveis e Utensílios</v>
          </cell>
          <cell r="AK84" t="str">
            <v>7.2.1.1. Equipamentos Médico-Hospitalar</v>
          </cell>
        </row>
        <row r="85">
          <cell r="B85" t="str">
            <v>8.3. Obras e Construções</v>
          </cell>
          <cell r="AK85" t="str">
            <v>7.2.1.2. Equipamentos de Informática</v>
          </cell>
        </row>
        <row r="86">
          <cell r="B86" t="str">
            <v>8.4. Outras despesas Investimentos</v>
          </cell>
          <cell r="AK86" t="str">
            <v>7.2.1.3. Engenharia Clínica</v>
          </cell>
        </row>
        <row r="87">
          <cell r="B87" t="str">
            <v>9.1 EQUIPAMENTOS</v>
          </cell>
          <cell r="AK87" t="str">
            <v>7.2.1.4. Outros Reparos e Manutenção de Máquinas e Equipamentos</v>
          </cell>
        </row>
        <row r="88">
          <cell r="B88" t="str">
            <v>9.2 MÓVEIS E UTENSÍLIOS</v>
          </cell>
          <cell r="AK88" t="str">
            <v>7.2.2. Reparo e Manutenção de Bens Imóveis</v>
          </cell>
        </row>
        <row r="89">
          <cell r="B89" t="str">
            <v>9.3 OBRAS E CONSTRUÇÕES</v>
          </cell>
          <cell r="AK89" t="str">
            <v>7.2.3. Reparo e Manutenção de Veículos</v>
          </cell>
        </row>
        <row r="90">
          <cell r="B90" t="str">
            <v>9.4 VEÍCULOS</v>
          </cell>
          <cell r="AK90" t="str">
            <v>7.2.4. Reparo e Manutenção de Bens Móveis de Outras Naturezas</v>
          </cell>
        </row>
        <row r="91">
          <cell r="B91" t="str">
            <v>9.5 OUTRAS DESPESAS COM INVESTIMENTOS</v>
          </cell>
          <cell r="AK91" t="str">
            <v>8.1. Equipamentos</v>
          </cell>
        </row>
        <row r="92">
          <cell r="B92" t="str">
            <v>10. Despesas com Ensino e Pesquisa</v>
          </cell>
          <cell r="AK92" t="str">
            <v>8.2. Móveis e Utensílios</v>
          </cell>
        </row>
        <row r="93">
          <cell r="B93" t="str">
            <v>11. Despesa(s) de Competência(s) Anterior(es)</v>
          </cell>
          <cell r="AK93" t="str">
            <v>8.3. Obras e Construções</v>
          </cell>
        </row>
        <row r="94">
          <cell r="B94" t="str">
            <v>11.2.1. Materiais Descartáveis/Materiais de Penso</v>
          </cell>
          <cell r="AK94" t="str">
            <v>8.4. Outras despesas Investimentos</v>
          </cell>
        </row>
        <row r="95">
          <cell r="B95" t="str">
            <v>11.2.2. Medicamentos</v>
          </cell>
          <cell r="AK95" t="str">
            <v>9.1 EQUIPAMENTOS</v>
          </cell>
        </row>
        <row r="96">
          <cell r="B96" t="str">
            <v>11.2.3. Dietas Industrializadas</v>
          </cell>
          <cell r="AK96" t="str">
            <v>9.2 MÓVEIS E UTENSÍLIOS</v>
          </cell>
        </row>
        <row r="97">
          <cell r="B97" t="str">
            <v>11.2.4. Gases Medicinais</v>
          </cell>
          <cell r="AK97" t="str">
            <v>9.3 OBRAS E CONSTRUÇÕES</v>
          </cell>
        </row>
        <row r="98">
          <cell r="B98" t="str">
            <v>11.2.5. OPME (Orteses, Próteses e Materiais Especiais)</v>
          </cell>
          <cell r="AK98" t="str">
            <v>9.4 VEÍCULOS</v>
          </cell>
        </row>
        <row r="99">
          <cell r="B99" t="str">
            <v>11.2.6. Material de uso odontológico</v>
          </cell>
          <cell r="AK99" t="str">
            <v>9.5 OUTRAS DESPESAS COM INVESTIMENTOS</v>
          </cell>
        </row>
        <row r="100">
          <cell r="B100" t="str">
            <v>11.2.7. Material laboratorial</v>
          </cell>
          <cell r="AK100" t="str">
            <v>10. Despesas com Ensino e Pesquisa</v>
          </cell>
        </row>
        <row r="101">
          <cell r="B101" t="str">
            <v>11.2.8. Outras Despesas com Insumos Assistenciais</v>
          </cell>
          <cell r="AK101" t="str">
            <v>11. Despesa(s) de Competência(s) Anterior(es)</v>
          </cell>
        </row>
        <row r="102">
          <cell r="B102" t="str">
            <v>11.3.1. Material de Higienização e Limpeza</v>
          </cell>
          <cell r="AK102" t="str">
            <v>11.2.1. Materiais Descartáveis/Materiais de Penso</v>
          </cell>
        </row>
        <row r="103">
          <cell r="B103" t="str">
            <v>11.3.2. Material/Gêneros Alimentícios</v>
          </cell>
          <cell r="AK103" t="str">
            <v>11.2.2. Medicamentos</v>
          </cell>
        </row>
        <row r="104">
          <cell r="B104" t="str">
            <v>11.3.3. Material Expediente</v>
          </cell>
          <cell r="AK104" t="str">
            <v>11.2.3. Dietas Industrializadas</v>
          </cell>
        </row>
        <row r="105">
          <cell r="B105" t="str">
            <v>11.3.4. Combustível</v>
          </cell>
          <cell r="AK105" t="str">
            <v>11.2.4. Gases Medicinais</v>
          </cell>
        </row>
        <row r="106">
          <cell r="B106" t="str">
            <v>11.3.5. GLP</v>
          </cell>
          <cell r="AK106" t="str">
            <v>11.2.5. OPME (Orteses, Próteses e Materiais Especiais)</v>
          </cell>
        </row>
        <row r="107">
          <cell r="B107" t="str">
            <v>11.3.6.1. Manurtenção de Bem Imóvel</v>
          </cell>
          <cell r="AK107" t="str">
            <v>11.2.6. Material de uso odontológico</v>
          </cell>
        </row>
        <row r="108">
          <cell r="B108" t="str">
            <v>11.3.6.2.1. Equipamentos de Informática</v>
          </cell>
          <cell r="AK108" t="str">
            <v>11.2.7. Material laboratorial</v>
          </cell>
        </row>
        <row r="109">
          <cell r="B109" t="str">
            <v>11.3.6.2.2.1. Lubrificantes Veiculares</v>
          </cell>
          <cell r="AK109" t="str">
            <v>11.2.8. Outras Despesas com Insumos Assistenciais</v>
          </cell>
        </row>
        <row r="110">
          <cell r="B110" t="str">
            <v>11.3.6.2.2.2. Outros Materiais de Manutenção de Veículos</v>
          </cell>
          <cell r="AK110" t="str">
            <v>11.3.1. Material de Higienização e Limpeza</v>
          </cell>
        </row>
        <row r="111">
          <cell r="B111" t="str">
            <v>11.3.6.2.3. Equipamento Médico-Hospitalar</v>
          </cell>
          <cell r="AK111" t="str">
            <v>11.3.2. Material/Gêneros Alimentícios</v>
          </cell>
        </row>
        <row r="112">
          <cell r="B112" t="str">
            <v>11.3.6.2.4. Outros materiais de Manutenção de Bem Móvel</v>
          </cell>
          <cell r="AK112" t="str">
            <v>11.3.3. Material Expediente</v>
          </cell>
        </row>
        <row r="113">
          <cell r="B113" t="str">
            <v>11.3.7. Tecidos, Fardamentos e EPI</v>
          </cell>
          <cell r="AK113" t="str">
            <v>11.3.4. Combustível</v>
          </cell>
        </row>
        <row r="114">
          <cell r="B114" t="str">
            <v>11.3.8. Outras Despesas com Materiais Diversos</v>
          </cell>
          <cell r="AK114" t="str">
            <v>11.3.5. GLP</v>
          </cell>
        </row>
        <row r="115">
          <cell r="B115" t="str">
            <v>11.4.1. Seguros (Imóvel e veículos)</v>
          </cell>
          <cell r="AK115" t="str">
            <v>11.3.6.1. Manurtenção de Bem Imóvel</v>
          </cell>
        </row>
        <row r="116">
          <cell r="B116" t="str">
            <v>11.4.2.1. Taxas</v>
          </cell>
          <cell r="AK116" t="str">
            <v>11.3.6.2.1. Equipamentos de Informática</v>
          </cell>
        </row>
        <row r="117">
          <cell r="B117" t="str">
            <v>11.4.2.2. Contribuições</v>
          </cell>
          <cell r="AK117" t="str">
            <v>11.3.6.2.2.1. Lubrificantes Veiculares</v>
          </cell>
        </row>
        <row r="118">
          <cell r="B118" t="str">
            <v>11.4.3.1. Taxa de Manutenção de Conta</v>
          </cell>
          <cell r="AK118" t="str">
            <v>11.3.6.2.2.2. Outros Materiais de Manutenção de Veículos</v>
          </cell>
        </row>
        <row r="119">
          <cell r="B119" t="str">
            <v>11.4.3.2. Tarifas</v>
          </cell>
          <cell r="AK119" t="str">
            <v>11.3.6.2.3. Equipamento Médico-Hospitalar</v>
          </cell>
        </row>
        <row r="120">
          <cell r="B120" t="str">
            <v>11.5.1.1. Telefonia Móvel</v>
          </cell>
          <cell r="AK120" t="str">
            <v>11.3.6.2.4. Outros materiais de Manutenção de Bem Móvel</v>
          </cell>
        </row>
        <row r="121">
          <cell r="B121" t="str">
            <v>11.5.1.2. Telefonia Fixa/Internet</v>
          </cell>
          <cell r="AK121" t="str">
            <v>11.3.7. Tecidos, Fardamentos e EPI</v>
          </cell>
        </row>
        <row r="122">
          <cell r="B122" t="str">
            <v>11.5.2. Água</v>
          </cell>
          <cell r="AK122" t="str">
            <v>11.3.8. Outras Despesas com Materiais Diversos</v>
          </cell>
        </row>
        <row r="123">
          <cell r="B123" t="str">
            <v>11.5.3. Energia Elétrica</v>
          </cell>
          <cell r="AK123" t="str">
            <v>11.4.1. Seguros (Imóvel e veículos)</v>
          </cell>
        </row>
        <row r="124">
          <cell r="B124" t="str">
            <v>11.5.4.1. Locação de Imóvel (Pessoa Física)</v>
          </cell>
          <cell r="AK124" t="str">
            <v>11.4.2.1. Taxas</v>
          </cell>
        </row>
        <row r="125">
          <cell r="B125" t="str">
            <v>11.5.4.2. Locação de Máquinas e Equipamentos (Pessoa Jurídica)</v>
          </cell>
          <cell r="AK125" t="str">
            <v>11.4.2.2. Contribuições</v>
          </cell>
        </row>
        <row r="126">
          <cell r="B126" t="str">
            <v>11.5.4.3. Locação de Equipamentos Médico-Hospitalares (Pessoa Jurídica)</v>
          </cell>
          <cell r="AK126" t="str">
            <v>11.4.3.1. Taxa de Manutenção de Conta</v>
          </cell>
        </row>
        <row r="127">
          <cell r="B127" t="str">
            <v>11.5.4.4. Locação de Veículos Automotores (Pessoa Jurídica) (Exceto Ambulância)</v>
          </cell>
          <cell r="AK127" t="str">
            <v>11.4.3.2. Tarifas</v>
          </cell>
        </row>
        <row r="128">
          <cell r="B128" t="str">
            <v>11.5.5. Serviço Gráficos, de Encadernação e de Emolduração</v>
          </cell>
          <cell r="AK128" t="str">
            <v>11.5.1.1. Telefonia Móvel</v>
          </cell>
        </row>
        <row r="129">
          <cell r="B129" t="str">
            <v>11.5.6. Serviços Judiciais e Cartoriais</v>
          </cell>
          <cell r="AK129" t="str">
            <v>11.5.1.2. Telefonia Fixa/Internet</v>
          </cell>
        </row>
        <row r="130">
          <cell r="B130" t="str">
            <v>11.5.7.1. Outras Despesas Gerais (Pessoa Física)</v>
          </cell>
          <cell r="AK130" t="str">
            <v>11.5.2. Água</v>
          </cell>
        </row>
        <row r="131">
          <cell r="B131" t="str">
            <v>11.5.7.2. Outras Despesas Gerais (Pessoa Juridica)</v>
          </cell>
          <cell r="AK131" t="str">
            <v>11.5.3. Energia Elétrica</v>
          </cell>
        </row>
        <row r="132">
          <cell r="B132" t="str">
            <v>11.6.1.1.1. Médicos</v>
          </cell>
          <cell r="AK132" t="str">
            <v>11.5.4.1. Locação de Imóvel (Pessoa Física)</v>
          </cell>
        </row>
        <row r="133">
          <cell r="B133" t="str">
            <v>11.6.1.1.2. Outros profissionais de saúde</v>
          </cell>
          <cell r="AK133" t="str">
            <v>11.5.4.2. Locação de Máquinas e Equipamentos (Pessoa Jurídica)</v>
          </cell>
        </row>
        <row r="134">
          <cell r="B134" t="str">
            <v>11.6.1.1.3. Laboratório</v>
          </cell>
          <cell r="AK134" t="str">
            <v>11.5.4.3. Locação de Equipamentos Médico-Hospitalares (Pessoa Jurídica)</v>
          </cell>
        </row>
        <row r="135">
          <cell r="B135" t="str">
            <v>11.6.1.1.4. Alimentação/Dietas</v>
          </cell>
          <cell r="AK135" t="str">
            <v>11.5.4.4. Locação de Veículos Automotores (Pessoa Jurídica) (Exceto Ambulância)</v>
          </cell>
        </row>
        <row r="136">
          <cell r="B136" t="str">
            <v>11.6.1.1.5. Locação de Ambulâncias</v>
          </cell>
          <cell r="AK136" t="str">
            <v>11.5.5. Serviço Gráficos, de Encadernação e de Emolduração</v>
          </cell>
        </row>
        <row r="137">
          <cell r="B137" t="str">
            <v>11.6.1.1.6. Outras Pessoas Jurídicas</v>
          </cell>
          <cell r="AK137" t="str">
            <v>11.5.6. Serviços Judiciais e Cartoriais</v>
          </cell>
        </row>
        <row r="138">
          <cell r="B138" t="str">
            <v>11.6.1.2.1. Médicos</v>
          </cell>
          <cell r="AK138" t="str">
            <v>11.5.7.1. Outras Despesas Gerais (Pessoa Física)</v>
          </cell>
        </row>
        <row r="139">
          <cell r="B139" t="str">
            <v>11.6.1.2.2. Outros profissionais de saúde</v>
          </cell>
          <cell r="AK139" t="str">
            <v>11.5.7.2. Outras Despesas Gerais (Pessoa Juridica)</v>
          </cell>
        </row>
        <row r="140">
          <cell r="B140" t="str">
            <v>11.6.1.2.3. Farmacêutico</v>
          </cell>
          <cell r="AK140" t="str">
            <v>11.6.1.1.1. Médicos</v>
          </cell>
        </row>
        <row r="141">
          <cell r="B141" t="str">
            <v>11.6.1.3.1. Médicos</v>
          </cell>
          <cell r="AK141" t="str">
            <v>11.6.1.1.2. Outros profissionais de saúde</v>
          </cell>
        </row>
        <row r="142">
          <cell r="B142" t="str">
            <v>11.6.1.3.2. Outros profissionais de saúde</v>
          </cell>
          <cell r="AK142" t="str">
            <v>11.6.1.1.3. Laboratório</v>
          </cell>
        </row>
        <row r="143">
          <cell r="B143" t="str">
            <v>11.6.2.1. Pessoa Jurídica</v>
          </cell>
          <cell r="AK143" t="str">
            <v>11.6.1.1.4. Alimentação/Dietas</v>
          </cell>
        </row>
        <row r="144">
          <cell r="B144" t="str">
            <v>11.6.2.2. Pessoa Física</v>
          </cell>
          <cell r="AK144" t="str">
            <v>11.6.1.1.5. Locação de Ambulâncias</v>
          </cell>
        </row>
        <row r="145">
          <cell r="B145" t="str">
            <v>11.6.2.3. Cooperativas</v>
          </cell>
          <cell r="AK145" t="str">
            <v>11.6.1.1.6. Outras Pessoas Jurídicas</v>
          </cell>
        </row>
        <row r="146">
          <cell r="B146" t="str">
            <v>11.6.3.1.1.1. Lavanderia</v>
          </cell>
          <cell r="AK146" t="str">
            <v>11.6.1.2.1. Médicos</v>
          </cell>
        </row>
        <row r="147">
          <cell r="B147" t="str">
            <v>11.6.3.1.1.2.Serviços de Cozinha e Copeira</v>
          </cell>
          <cell r="AK147" t="str">
            <v>11.6.1.2.2. Outros profissionais de saúde</v>
          </cell>
        </row>
        <row r="148">
          <cell r="B148" t="str">
            <v>11.6.3.1.1.3. Outros Serviços Domésticos</v>
          </cell>
          <cell r="AK148" t="str">
            <v>11.6.1.2.3. Farmacêutico</v>
          </cell>
        </row>
        <row r="149">
          <cell r="B149" t="str">
            <v>11.6.3.1.2. Coleta de Lixo Hospitalar</v>
          </cell>
          <cell r="AK149" t="str">
            <v>11.6.1.3.1. Médicos</v>
          </cell>
        </row>
        <row r="150">
          <cell r="B150" t="str">
            <v>11.6.3.1.3. Manutenção/Aluguel/Uso de Sistemas ou Softwares</v>
          </cell>
          <cell r="AK150" t="str">
            <v>11.6.1.3.2. Outros profissionais de saúde</v>
          </cell>
        </row>
        <row r="151">
          <cell r="B151" t="str">
            <v>11.6.3.1.4. Vigilância</v>
          </cell>
          <cell r="AK151" t="str">
            <v>11.6.2.1. Pessoa Jurídica</v>
          </cell>
        </row>
        <row r="152">
          <cell r="B152" t="str">
            <v>11.6.3.1.5. Consultorias e Treinamentos</v>
          </cell>
          <cell r="AK152" t="str">
            <v>11.6.2.2. Pessoa Física</v>
          </cell>
        </row>
        <row r="153">
          <cell r="B153" t="str">
            <v>11.6.3.1.6. Serviços Técnicos Profissionais</v>
          </cell>
          <cell r="AK153" t="str">
            <v>11.6.2.3. Cooperativas</v>
          </cell>
        </row>
        <row r="154">
          <cell r="B154" t="str">
            <v>11.6.3.1.7. Dedetização</v>
          </cell>
          <cell r="AK154" t="str">
            <v>11.6.3.1.1.1. Lavanderia</v>
          </cell>
        </row>
        <row r="155">
          <cell r="B155" t="str">
            <v>11.6.3.1.8. Limpeza</v>
          </cell>
          <cell r="AK155" t="str">
            <v>11.6.3.1.1.2.Serviços de Cozinha e Copeira</v>
          </cell>
        </row>
        <row r="156">
          <cell r="B156" t="str">
            <v>11.6.3.1.9. Outras Pessoas Jurídicas</v>
          </cell>
          <cell r="AK156" t="str">
            <v>11.6.3.1.1.3. Outros Serviços Domésticos</v>
          </cell>
        </row>
        <row r="157">
          <cell r="B157" t="str">
            <v>11.6.3.2.1. Técnico Profissional (Nível Superior)</v>
          </cell>
          <cell r="AK157" t="str">
            <v>11.6.3.1.2. Coleta de Lixo Hospitalar</v>
          </cell>
        </row>
        <row r="158">
          <cell r="B158" t="str">
            <v>11.6.3.2.2. Tecnico Operacional (Nível Médio / Elementar)</v>
          </cell>
          <cell r="AK158" t="str">
            <v>11.6.3.1.3. Manutenção/Aluguel/Uso de Sistemas ou Softwares</v>
          </cell>
        </row>
        <row r="159">
          <cell r="B159" t="str">
            <v>11.6.3.2.3. Outros Serviços</v>
          </cell>
          <cell r="AK159" t="str">
            <v>11.6.3.1.4. Vigilância</v>
          </cell>
        </row>
        <row r="160">
          <cell r="B160" t="str">
            <v>11.7.1.1.1. Equipamentos Médico-Hospitalar</v>
          </cell>
          <cell r="AK160" t="str">
            <v>11.6.3.1.5. Consultorias e Treinamentos</v>
          </cell>
        </row>
        <row r="161">
          <cell r="B161" t="str">
            <v>11.7.1.1.2. Equipamentos de Informática</v>
          </cell>
          <cell r="AK161" t="str">
            <v>11.6.3.1.6. Serviços Técnicos Profissionais</v>
          </cell>
        </row>
        <row r="162">
          <cell r="B162" t="str">
            <v>11.7.1.1.3. Outros</v>
          </cell>
          <cell r="AK162" t="str">
            <v>11.6.3.1.7. Dedetização</v>
          </cell>
        </row>
        <row r="163">
          <cell r="B163" t="str">
            <v>11.7.1.2. Reparo e Manutenção de Bens Móveis de Outras Naturezas</v>
          </cell>
          <cell r="AK163" t="str">
            <v>11.6.3.1.8. Limpeza</v>
          </cell>
        </row>
        <row r="164">
          <cell r="B164" t="str">
            <v>11.7.1.3. Reparo e Manutenção de Bens Imóveis</v>
          </cell>
          <cell r="AK164" t="str">
            <v>11.6.3.1.9. Outras Pessoas Jurídicas</v>
          </cell>
        </row>
        <row r="165">
          <cell r="B165" t="str">
            <v>11.7.2.1.1. Equipamentos Médico-Hospitalar</v>
          </cell>
          <cell r="AK165" t="str">
            <v>11.6.3.2.1. Técnico Profissional (Nível Superior)</v>
          </cell>
        </row>
        <row r="166">
          <cell r="B166" t="str">
            <v>11.7.2.1.2. Equipamentos de Informática</v>
          </cell>
          <cell r="AK166" t="str">
            <v>11.6.3.2.2. Tecnico Operacional (Nível Médio / Elementar)</v>
          </cell>
        </row>
        <row r="167">
          <cell r="B167" t="str">
            <v>11.7.2.1.3. Engenharia Clínica</v>
          </cell>
          <cell r="AK167" t="str">
            <v>11.6.3.2.3. Outros Serviços</v>
          </cell>
        </row>
        <row r="168">
          <cell r="B168" t="str">
            <v>11.7.2.1.4. Outros Reparos e Manutenção de Máquinas e Equipamentos</v>
          </cell>
          <cell r="AK168" t="str">
            <v>11.7.1.1.1. Equipamentos Médico-Hospitalar</v>
          </cell>
        </row>
        <row r="169">
          <cell r="B169" t="str">
            <v>11.7.2.2. Reparo e Manutenção de Bens Imóveis</v>
          </cell>
          <cell r="AK169" t="str">
            <v>11.7.1.1.2. Equipamentos de Informática</v>
          </cell>
        </row>
        <row r="170">
          <cell r="B170" t="str">
            <v>11.7.2.3. Reparo e Manutenção de Veículos</v>
          </cell>
          <cell r="AK170" t="str">
            <v>11.7.1.1.3. Outros</v>
          </cell>
        </row>
        <row r="171">
          <cell r="B171" t="str">
            <v>11.7.2.4. Reparo e Manutenção de Bens Móveis de Outras Naturezas</v>
          </cell>
          <cell r="AK171" t="str">
            <v>11.7.1.2. Reparo e Manutenção de Bens Móveis de Outras Naturezas</v>
          </cell>
        </row>
        <row r="172">
          <cell r="B172" t="str">
            <v>11.8.1. Equipamentos</v>
          </cell>
          <cell r="AK172" t="str">
            <v>11.7.1.3. Reparo e Manutenção de Bens Imóveis</v>
          </cell>
        </row>
        <row r="173">
          <cell r="B173" t="str">
            <v>11.8.2. Móveis e Utensílios</v>
          </cell>
          <cell r="AK173" t="str">
            <v>11.7.2.1.1. Equipamentos Médico-Hospitalar</v>
          </cell>
        </row>
        <row r="174">
          <cell r="B174" t="str">
            <v>11.8.3. Obras e Construções</v>
          </cell>
          <cell r="AK174" t="str">
            <v>11.7.2.1.2. Equipamentos de Informática</v>
          </cell>
        </row>
        <row r="175">
          <cell r="B175" t="str">
            <v>11.8.4. Outras despesas Investimentos</v>
          </cell>
          <cell r="AK175" t="str">
            <v>11.7.2.1.3. Engenharia Clínica</v>
          </cell>
        </row>
        <row r="176">
          <cell r="B176" t="str">
            <v>11.9.1 EQUIPAMENTOS</v>
          </cell>
          <cell r="AK176" t="str">
            <v>11.7.2.1.4. Outros Reparos e Manutenção de Máquinas e Equipamentos</v>
          </cell>
        </row>
        <row r="177">
          <cell r="B177" t="str">
            <v>11.9.2 MÓVEIS E UTENSÍLIOS</v>
          </cell>
          <cell r="AK177" t="str">
            <v>11.7.2.2. Reparo e Manutenção de Bens Imóveis</v>
          </cell>
        </row>
        <row r="178">
          <cell r="B178" t="str">
            <v>11.9.3 OBRAS E CONSTRUÇÕES</v>
          </cell>
          <cell r="AK178" t="str">
            <v>11.7.2.3. Reparo e Manutenção de Veículos</v>
          </cell>
        </row>
        <row r="179">
          <cell r="B179" t="str">
            <v>11.9.4 VEÍCULOS</v>
          </cell>
          <cell r="AK179" t="str">
            <v>11.7.2.4. Reparo e Manutenção de Bens Móveis de Outras Naturezas</v>
          </cell>
        </row>
        <row r="180">
          <cell r="B180" t="str">
            <v>11.9.5 OUTRAS DESPESAS COM INVESTIMENTOS</v>
          </cell>
          <cell r="AK180" t="str">
            <v>11.8.1. Equipamentos</v>
          </cell>
        </row>
        <row r="181">
          <cell r="B181" t="str">
            <v>11.10. Despesas com Ensino e Pesquisa</v>
          </cell>
          <cell r="AK181" t="str">
            <v>11.8.2. Móveis e Utensílios</v>
          </cell>
        </row>
        <row r="182">
          <cell r="AK182" t="str">
            <v>11.8.3. Obras e Construções</v>
          </cell>
        </row>
        <row r="183">
          <cell r="AK183" t="str">
            <v>11.8.4. Outras despesas Investimentos</v>
          </cell>
        </row>
        <row r="184">
          <cell r="AK184" t="str">
            <v>11.9.1 EQUIPAMENTOS</v>
          </cell>
        </row>
        <row r="185">
          <cell r="AK185" t="str">
            <v>11.9.2 MÓVEIS E UTENSÍLIOS</v>
          </cell>
        </row>
        <row r="186">
          <cell r="AK186" t="str">
            <v>11.9.3 OBRAS E CONSTRUÇÕES</v>
          </cell>
        </row>
        <row r="187">
          <cell r="AK187" t="str">
            <v>11.9.4 VEÍCULOS</v>
          </cell>
        </row>
        <row r="188">
          <cell r="AK188" t="str">
            <v>11.9.5 OUTRAS DESPESAS COM INVESTIMENTOS</v>
          </cell>
        </row>
        <row r="189">
          <cell r="AK189" t="str">
            <v>11.10. Despesas com Ensino e Pesquisa</v>
          </cell>
        </row>
      </sheetData>
      <sheetData sheetId="1"/>
      <sheetData sheetId="2"/>
      <sheetData sheetId="3">
        <row r="24">
          <cell r="C24">
            <v>1994213.7000000002</v>
          </cell>
        </row>
        <row r="54">
          <cell r="C54">
            <v>249325.15000000002</v>
          </cell>
        </row>
        <row r="66">
          <cell r="C66">
            <v>15</v>
          </cell>
        </row>
      </sheetData>
      <sheetData sheetId="4">
        <row r="16">
          <cell r="C16">
            <v>1.6181229773462782</v>
          </cell>
        </row>
      </sheetData>
      <sheetData sheetId="5">
        <row r="2">
          <cell r="K2">
            <v>22080.219999999998</v>
          </cell>
        </row>
        <row r="3">
          <cell r="K3">
            <v>30887.369999999995</v>
          </cell>
        </row>
        <row r="4">
          <cell r="K4">
            <v>1790.67</v>
          </cell>
        </row>
        <row r="5">
          <cell r="K5">
            <v>0</v>
          </cell>
        </row>
        <row r="6">
          <cell r="K6">
            <v>0</v>
          </cell>
        </row>
        <row r="7">
          <cell r="K7">
            <v>25187.93</v>
          </cell>
        </row>
        <row r="8">
          <cell r="K8">
            <v>0</v>
          </cell>
        </row>
      </sheetData>
      <sheetData sheetId="6">
        <row r="6">
          <cell r="D6">
            <v>485741.35</v>
          </cell>
          <cell r="F6">
            <v>38859.307999999997</v>
          </cell>
          <cell r="G6">
            <v>4857.4134999999997</v>
          </cell>
        </row>
        <row r="7">
          <cell r="F7">
            <v>0</v>
          </cell>
        </row>
        <row r="9">
          <cell r="D9">
            <v>0</v>
          </cell>
          <cell r="F9">
            <v>0</v>
          </cell>
          <cell r="G9">
            <v>0</v>
          </cell>
        </row>
        <row r="10">
          <cell r="F10">
            <v>0</v>
          </cell>
        </row>
        <row r="12">
          <cell r="D12">
            <v>72309.11</v>
          </cell>
          <cell r="F12">
            <v>2675.46</v>
          </cell>
          <cell r="G12">
            <v>450.9</v>
          </cell>
          <cell r="H12">
            <v>10528.02</v>
          </cell>
        </row>
        <row r="13">
          <cell r="D13">
            <v>10993.630000000001</v>
          </cell>
        </row>
        <row r="14">
          <cell r="F14">
            <v>0</v>
          </cell>
          <cell r="H14">
            <v>0</v>
          </cell>
        </row>
        <row r="15">
          <cell r="D15">
            <v>0</v>
          </cell>
        </row>
        <row r="105">
          <cell r="D105">
            <v>301750.90319999994</v>
          </cell>
        </row>
        <row r="106">
          <cell r="D106">
            <v>37718.8629</v>
          </cell>
        </row>
        <row r="109">
          <cell r="C109">
            <v>41389.549999999988</v>
          </cell>
        </row>
      </sheetData>
      <sheetData sheetId="7">
        <row r="1">
          <cell r="X1">
            <v>1997449.6399999994</v>
          </cell>
        </row>
        <row r="2">
          <cell r="X2">
            <v>1084607.1200000003</v>
          </cell>
        </row>
        <row r="3">
          <cell r="X3">
            <v>708279.57999999984</v>
          </cell>
        </row>
        <row r="4">
          <cell r="X4">
            <v>0</v>
          </cell>
        </row>
      </sheetData>
      <sheetData sheetId="8"/>
      <sheetData sheetId="9"/>
      <sheetData sheetId="10"/>
      <sheetData sheetId="11">
        <row r="1">
          <cell r="N1" t="str">
            <v>TOTAL</v>
          </cell>
        </row>
        <row r="2">
          <cell r="N2">
            <v>1585411.5299999998</v>
          </cell>
        </row>
        <row r="7">
          <cell r="D7" t="str">
            <v xml:space="preserve"> 2.8. Outras Despesas com Insumos Assistenciais </v>
          </cell>
          <cell r="N7" t="str">
            <v>Valor</v>
          </cell>
        </row>
        <row r="8">
          <cell r="D8" t="str">
            <v>(3) Acessar Lista Suspensa</v>
          </cell>
          <cell r="N8" t="str">
            <v>(13) - Formato: xxxxx,xx</v>
          </cell>
        </row>
        <row r="9">
          <cell r="D9" t="str">
            <v xml:space="preserve"> 1.4. Benefícios</v>
          </cell>
          <cell r="N9">
            <v>45330.47</v>
          </cell>
        </row>
        <row r="10">
          <cell r="D10" t="str">
            <v xml:space="preserve"> 1.4. Benefícios</v>
          </cell>
          <cell r="N10">
            <v>317.18</v>
          </cell>
        </row>
        <row r="11">
          <cell r="D11" t="str">
            <v xml:space="preserve"> 1.4. Benefícios</v>
          </cell>
          <cell r="N11">
            <v>1514.49</v>
          </cell>
        </row>
        <row r="12">
          <cell r="D12" t="str">
            <v xml:space="preserve"> 1.4. Benefícios</v>
          </cell>
          <cell r="N12">
            <v>653.9</v>
          </cell>
        </row>
        <row r="13">
          <cell r="D13" t="str">
            <v xml:space="preserve"> 1.4. Benefícios</v>
          </cell>
          <cell r="N13">
            <v>76.459999999999994</v>
          </cell>
        </row>
        <row r="14">
          <cell r="D14" t="str">
            <v xml:space="preserve"> 1.4. Benefícios</v>
          </cell>
          <cell r="N14">
            <v>376.33</v>
          </cell>
        </row>
        <row r="15">
          <cell r="D15" t="str">
            <v xml:space="preserve"> 1.4. Benefícios</v>
          </cell>
          <cell r="N15">
            <v>2316.5</v>
          </cell>
        </row>
        <row r="16">
          <cell r="D16" t="str">
            <v xml:space="preserve"> 1.4. Benefícios</v>
          </cell>
          <cell r="N16">
            <v>811.2</v>
          </cell>
        </row>
        <row r="17">
          <cell r="D17" t="str">
            <v xml:space="preserve"> 1.4. Benefícios</v>
          </cell>
          <cell r="N17">
            <v>2587.02</v>
          </cell>
        </row>
        <row r="18">
          <cell r="D18" t="str">
            <v xml:space="preserve"> 1.4. Benefícios</v>
          </cell>
          <cell r="N18">
            <v>4250</v>
          </cell>
        </row>
        <row r="19">
          <cell r="D19" t="str">
            <v xml:space="preserve"> 2.1. Materiais Descartáveis/Materiais de Penso </v>
          </cell>
          <cell r="N19">
            <v>1700</v>
          </cell>
        </row>
        <row r="20">
          <cell r="D20" t="str">
            <v xml:space="preserve"> 2.1. Materiais Descartáveis/Materiais de Penso </v>
          </cell>
          <cell r="N20">
            <v>13490</v>
          </cell>
          <cell r="Q20">
            <v>1743.1999999999998</v>
          </cell>
        </row>
        <row r="21">
          <cell r="D21" t="str">
            <v xml:space="preserve"> 2.1. Materiais Descartáveis/Materiais de Penso </v>
          </cell>
          <cell r="N21">
            <v>5670</v>
          </cell>
        </row>
        <row r="22">
          <cell r="D22" t="str">
            <v xml:space="preserve"> 2.1. Materiais Descartáveis/Materiais de Penso </v>
          </cell>
          <cell r="N22">
            <v>185.85</v>
          </cell>
        </row>
        <row r="23">
          <cell r="D23" t="str">
            <v xml:space="preserve"> 2.1. Materiais Descartáveis/Materiais de Penso </v>
          </cell>
          <cell r="N23">
            <v>7206.87</v>
          </cell>
        </row>
        <row r="24">
          <cell r="D24" t="str">
            <v xml:space="preserve"> 2.1. Materiais Descartáveis/Materiais de Penso </v>
          </cell>
          <cell r="N24">
            <v>53.2</v>
          </cell>
        </row>
        <row r="25">
          <cell r="D25" t="str">
            <v xml:space="preserve"> 2.1. Materiais Descartáveis/Materiais de Penso </v>
          </cell>
          <cell r="N25">
            <v>4689.04</v>
          </cell>
        </row>
        <row r="26">
          <cell r="D26" t="str">
            <v xml:space="preserve"> 2.1. Materiais Descartáveis/Materiais de Penso </v>
          </cell>
          <cell r="N26">
            <v>2106.34</v>
          </cell>
        </row>
        <row r="27">
          <cell r="D27" t="str">
            <v xml:space="preserve"> 2.1. Materiais Descartáveis/Materiais de Penso </v>
          </cell>
          <cell r="N27">
            <v>4700</v>
          </cell>
        </row>
        <row r="28">
          <cell r="D28" t="str">
            <v xml:space="preserve"> 2.1. Materiais Descartáveis/Materiais de Penso </v>
          </cell>
          <cell r="N28">
            <v>313.5</v>
          </cell>
        </row>
        <row r="29">
          <cell r="D29" t="str">
            <v xml:space="preserve"> 2.1. Materiais Descartáveis/Materiais de Penso </v>
          </cell>
          <cell r="N29">
            <v>5200</v>
          </cell>
        </row>
        <row r="30">
          <cell r="D30" t="str">
            <v xml:space="preserve"> 2.1. Materiais Descartáveis/Materiais de Penso </v>
          </cell>
          <cell r="N30">
            <v>2484</v>
          </cell>
        </row>
        <row r="31">
          <cell r="D31" t="str">
            <v xml:space="preserve"> 2.1. Materiais Descartáveis/Materiais de Penso </v>
          </cell>
          <cell r="N31">
            <v>234.72</v>
          </cell>
        </row>
        <row r="32">
          <cell r="D32" t="str">
            <v xml:space="preserve"> 2.1. Materiais Descartáveis/Materiais de Penso </v>
          </cell>
          <cell r="N32">
            <v>2970</v>
          </cell>
        </row>
        <row r="33">
          <cell r="D33" t="str">
            <v xml:space="preserve"> 2.1. Materiais Descartáveis/Materiais de Penso </v>
          </cell>
          <cell r="N33">
            <v>33740</v>
          </cell>
        </row>
        <row r="34">
          <cell r="D34" t="str">
            <v xml:space="preserve"> 2.1. Materiais Descartáveis/Materiais de Penso </v>
          </cell>
          <cell r="N34">
            <v>5532.48</v>
          </cell>
        </row>
        <row r="35">
          <cell r="D35" t="str">
            <v xml:space="preserve"> 2.1. Materiais Descartáveis/Materiais de Penso </v>
          </cell>
          <cell r="N35">
            <v>2142.09</v>
          </cell>
        </row>
        <row r="36">
          <cell r="D36" t="str">
            <v xml:space="preserve"> 2.1. Materiais Descartáveis/Materiais de Penso </v>
          </cell>
          <cell r="N36">
            <v>240</v>
          </cell>
        </row>
        <row r="37">
          <cell r="D37" t="str">
            <v xml:space="preserve"> 2.1. Materiais Descartáveis/Materiais de Penso </v>
          </cell>
          <cell r="N37">
            <v>3721.88</v>
          </cell>
        </row>
        <row r="38">
          <cell r="D38" t="str">
            <v xml:space="preserve"> 2.1. Materiais Descartáveis/Materiais de Penso </v>
          </cell>
          <cell r="N38">
            <v>1788</v>
          </cell>
        </row>
        <row r="39">
          <cell r="D39" t="str">
            <v xml:space="preserve"> 2.1. Materiais Descartáveis/Materiais de Penso </v>
          </cell>
          <cell r="N39">
            <v>8162.8</v>
          </cell>
        </row>
        <row r="40">
          <cell r="D40" t="str">
            <v xml:space="preserve"> 2.1. Materiais Descartáveis/Materiais de Penso </v>
          </cell>
          <cell r="N40">
            <v>1425.6</v>
          </cell>
        </row>
        <row r="41">
          <cell r="D41" t="str">
            <v xml:space="preserve"> 2.1. Materiais Descartáveis/Materiais de Penso </v>
          </cell>
          <cell r="N41">
            <v>899</v>
          </cell>
        </row>
        <row r="42">
          <cell r="D42" t="str">
            <v xml:space="preserve"> 2.1. Materiais Descartáveis/Materiais de Penso </v>
          </cell>
          <cell r="N42">
            <v>400</v>
          </cell>
        </row>
        <row r="43">
          <cell r="D43" t="str">
            <v xml:space="preserve"> 2.1. Materiais Descartáveis/Materiais de Penso </v>
          </cell>
          <cell r="N43">
            <v>110</v>
          </cell>
        </row>
        <row r="44">
          <cell r="D44" t="str">
            <v xml:space="preserve"> 2.1. Materiais Descartáveis/Materiais de Penso </v>
          </cell>
          <cell r="N44">
            <v>160</v>
          </cell>
        </row>
        <row r="45">
          <cell r="D45" t="str">
            <v xml:space="preserve"> 2.1. Materiais Descartáveis/Materiais de Penso </v>
          </cell>
          <cell r="N45">
            <v>3606.42</v>
          </cell>
        </row>
        <row r="46">
          <cell r="D46" t="str">
            <v xml:space="preserve"> 2.1. Materiais Descartáveis/Materiais de Penso </v>
          </cell>
          <cell r="N46">
            <v>3672</v>
          </cell>
        </row>
        <row r="47">
          <cell r="D47" t="str">
            <v xml:space="preserve"> 2.1. Materiais Descartáveis/Materiais de Penso </v>
          </cell>
          <cell r="N47">
            <v>1414</v>
          </cell>
        </row>
        <row r="48">
          <cell r="D48" t="str">
            <v xml:space="preserve"> 2.1. Materiais Descartáveis/Materiais de Penso </v>
          </cell>
          <cell r="N48">
            <v>2350</v>
          </cell>
        </row>
        <row r="49">
          <cell r="D49" t="str">
            <v xml:space="preserve"> 2.1. Materiais Descartáveis/Materiais de Penso </v>
          </cell>
          <cell r="N49">
            <v>750</v>
          </cell>
        </row>
        <row r="50">
          <cell r="D50" t="str">
            <v xml:space="preserve"> 2.1. Materiais Descartáveis/Materiais de Penso </v>
          </cell>
          <cell r="N50">
            <v>1184</v>
          </cell>
        </row>
        <row r="51">
          <cell r="D51" t="str">
            <v xml:space="preserve"> 2.1. Materiais Descartáveis/Materiais de Penso </v>
          </cell>
          <cell r="N51">
            <v>800</v>
          </cell>
        </row>
        <row r="52">
          <cell r="D52" t="str">
            <v xml:space="preserve"> 2.1. Materiais Descartáveis/Materiais de Penso </v>
          </cell>
          <cell r="N52">
            <v>1596</v>
          </cell>
        </row>
        <row r="53">
          <cell r="D53" t="str">
            <v xml:space="preserve"> 2.1. Materiais Descartáveis/Materiais de Penso </v>
          </cell>
          <cell r="N53">
            <v>672</v>
          </cell>
        </row>
        <row r="54">
          <cell r="D54" t="str">
            <v xml:space="preserve"> 2.1. Materiais Descartáveis/Materiais de Penso </v>
          </cell>
          <cell r="N54">
            <v>12720</v>
          </cell>
        </row>
        <row r="55">
          <cell r="D55" t="str">
            <v xml:space="preserve"> 2.1. Materiais Descartáveis/Materiais de Penso </v>
          </cell>
          <cell r="N55">
            <v>780.43</v>
          </cell>
        </row>
        <row r="56">
          <cell r="D56" t="str">
            <v xml:space="preserve"> 2.1. Materiais Descartáveis/Materiais de Penso </v>
          </cell>
          <cell r="N56">
            <v>1365.15</v>
          </cell>
        </row>
        <row r="57">
          <cell r="D57" t="str">
            <v xml:space="preserve"> 2.1. Materiais Descartáveis/Materiais de Penso </v>
          </cell>
          <cell r="N57">
            <v>808.98</v>
          </cell>
        </row>
        <row r="58">
          <cell r="D58" t="str">
            <v xml:space="preserve"> 2.1. Materiais Descartáveis/Materiais de Penso </v>
          </cell>
          <cell r="N58">
            <v>3383.38</v>
          </cell>
        </row>
        <row r="59">
          <cell r="D59" t="str">
            <v xml:space="preserve"> 2.1. Materiais Descartáveis/Materiais de Penso </v>
          </cell>
          <cell r="N59">
            <v>1212</v>
          </cell>
        </row>
        <row r="60">
          <cell r="D60" t="str">
            <v xml:space="preserve"> 2.1. Materiais Descartáveis/Materiais de Penso </v>
          </cell>
          <cell r="N60">
            <v>13332.5</v>
          </cell>
        </row>
        <row r="61">
          <cell r="D61" t="str">
            <v xml:space="preserve"> 2.1. Materiais Descartáveis/Materiais de Penso </v>
          </cell>
          <cell r="N61">
            <v>3000</v>
          </cell>
        </row>
        <row r="62">
          <cell r="D62" t="str">
            <v xml:space="preserve"> 2.1. Materiais Descartáveis/Materiais de Penso </v>
          </cell>
          <cell r="N62">
            <v>5803.6</v>
          </cell>
        </row>
        <row r="63">
          <cell r="D63" t="str">
            <v xml:space="preserve"> 2.1. Materiais Descartáveis/Materiais de Penso </v>
          </cell>
          <cell r="N63">
            <v>8000</v>
          </cell>
        </row>
        <row r="64">
          <cell r="D64" t="str">
            <v xml:space="preserve"> 2.1. Materiais Descartáveis/Materiais de Penso </v>
          </cell>
          <cell r="N64">
            <v>1228.8</v>
          </cell>
        </row>
        <row r="65">
          <cell r="D65" t="str">
            <v xml:space="preserve"> 2.1. Materiais Descartáveis/Materiais de Penso </v>
          </cell>
          <cell r="N65">
            <v>2331.1999999999998</v>
          </cell>
        </row>
        <row r="66">
          <cell r="D66" t="str">
            <v xml:space="preserve"> 2.1. Materiais Descartáveis/Materiais de Penso </v>
          </cell>
          <cell r="N66">
            <v>819.36</v>
          </cell>
        </row>
        <row r="67">
          <cell r="D67" t="str">
            <v xml:space="preserve"> 2.1. Materiais Descartáveis/Materiais de Penso </v>
          </cell>
          <cell r="N67">
            <v>438</v>
          </cell>
        </row>
        <row r="68">
          <cell r="D68" t="str">
            <v xml:space="preserve"> 2.1. Materiais Descartáveis/Materiais de Penso </v>
          </cell>
          <cell r="N68">
            <v>2950</v>
          </cell>
        </row>
        <row r="69">
          <cell r="D69" t="str">
            <v xml:space="preserve"> 2.2. Medicamentos </v>
          </cell>
          <cell r="N69">
            <v>1312</v>
          </cell>
        </row>
        <row r="70">
          <cell r="D70" t="str">
            <v xml:space="preserve"> 2.2. Medicamentos </v>
          </cell>
          <cell r="N70">
            <v>3124.96</v>
          </cell>
        </row>
        <row r="71">
          <cell r="D71" t="str">
            <v xml:space="preserve"> 2.2. Medicamentos </v>
          </cell>
          <cell r="N71">
            <v>401.25</v>
          </cell>
        </row>
        <row r="72">
          <cell r="D72" t="str">
            <v xml:space="preserve"> 2.2. Medicamentos </v>
          </cell>
          <cell r="N72">
            <v>408</v>
          </cell>
        </row>
        <row r="73">
          <cell r="D73" t="str">
            <v xml:space="preserve"> 2.2. Medicamentos </v>
          </cell>
          <cell r="N73">
            <v>1139.8</v>
          </cell>
          <cell r="Q73">
            <v>0</v>
          </cell>
        </row>
        <row r="74">
          <cell r="D74" t="str">
            <v xml:space="preserve"> 2.2. Medicamentos </v>
          </cell>
          <cell r="N74">
            <v>1038.8</v>
          </cell>
        </row>
        <row r="75">
          <cell r="D75" t="str">
            <v xml:space="preserve"> 2.2. Medicamentos </v>
          </cell>
          <cell r="N75">
            <v>536</v>
          </cell>
        </row>
        <row r="76">
          <cell r="D76" t="str">
            <v xml:space="preserve"> 2.2. Medicamentos </v>
          </cell>
          <cell r="N76">
            <v>1212.7</v>
          </cell>
        </row>
        <row r="77">
          <cell r="D77" t="str">
            <v xml:space="preserve"> 2.2. Medicamentos </v>
          </cell>
          <cell r="N77">
            <v>11700</v>
          </cell>
        </row>
        <row r="78">
          <cell r="D78" t="str">
            <v xml:space="preserve"> 2.2. Medicamentos </v>
          </cell>
          <cell r="N78">
            <v>2928.32</v>
          </cell>
        </row>
        <row r="79">
          <cell r="D79" t="str">
            <v xml:space="preserve"> 2.2. Medicamentos </v>
          </cell>
          <cell r="N79">
            <v>718.2</v>
          </cell>
        </row>
        <row r="80">
          <cell r="D80" t="str">
            <v xml:space="preserve"> 2.2. Medicamentos </v>
          </cell>
          <cell r="N80">
            <v>1040</v>
          </cell>
        </row>
        <row r="81">
          <cell r="D81" t="str">
            <v xml:space="preserve"> 2.2. Medicamentos </v>
          </cell>
          <cell r="N81">
            <v>833.25</v>
          </cell>
        </row>
        <row r="82">
          <cell r="D82" t="str">
            <v xml:space="preserve"> 2.2. Medicamentos </v>
          </cell>
          <cell r="N82">
            <v>1260.5</v>
          </cell>
        </row>
        <row r="83">
          <cell r="D83" t="str">
            <v xml:space="preserve"> 2.2. Medicamentos </v>
          </cell>
          <cell r="N83">
            <v>633.6</v>
          </cell>
        </row>
        <row r="84">
          <cell r="D84" t="str">
            <v xml:space="preserve"> 2.2. Medicamentos </v>
          </cell>
          <cell r="N84">
            <v>1385</v>
          </cell>
        </row>
        <row r="85">
          <cell r="D85" t="str">
            <v xml:space="preserve"> 2.2. Medicamentos </v>
          </cell>
          <cell r="N85">
            <v>249.9</v>
          </cell>
        </row>
        <row r="86">
          <cell r="D86" t="str">
            <v xml:space="preserve"> 2.2. Medicamentos </v>
          </cell>
          <cell r="N86">
            <v>341.88</v>
          </cell>
        </row>
        <row r="87">
          <cell r="D87" t="str">
            <v xml:space="preserve"> 2.2. Medicamentos </v>
          </cell>
          <cell r="N87">
            <v>1282.8800000000001</v>
          </cell>
        </row>
        <row r="88">
          <cell r="D88" t="str">
            <v xml:space="preserve"> 2.2. Medicamentos </v>
          </cell>
          <cell r="N88">
            <v>7010.47</v>
          </cell>
        </row>
        <row r="89">
          <cell r="D89" t="str">
            <v xml:space="preserve"> 2.2. Medicamentos </v>
          </cell>
          <cell r="N89">
            <v>2480</v>
          </cell>
        </row>
        <row r="90">
          <cell r="D90" t="str">
            <v xml:space="preserve"> 2.2. Medicamentos </v>
          </cell>
          <cell r="N90">
            <v>286.5</v>
          </cell>
        </row>
        <row r="91">
          <cell r="D91" t="str">
            <v xml:space="preserve"> 2.3. Dietas Industrializadas </v>
          </cell>
          <cell r="N91">
            <v>340</v>
          </cell>
        </row>
        <row r="92">
          <cell r="D92" t="str">
            <v xml:space="preserve"> 2.3. Dietas Industrializadas </v>
          </cell>
          <cell r="N92">
            <v>16960</v>
          </cell>
        </row>
        <row r="93">
          <cell r="D93" t="str">
            <v xml:space="preserve"> 2.3. Dietas Industrializadas </v>
          </cell>
          <cell r="N93">
            <v>1152</v>
          </cell>
        </row>
        <row r="94">
          <cell r="D94" t="str">
            <v xml:space="preserve"> 2.4. Gases Medicinais </v>
          </cell>
          <cell r="N94">
            <v>115.05</v>
          </cell>
        </row>
        <row r="95">
          <cell r="D95" t="str">
            <v xml:space="preserve"> 2.4. Gases Medicinais </v>
          </cell>
          <cell r="N95">
            <v>76.7</v>
          </cell>
        </row>
        <row r="96">
          <cell r="D96" t="str">
            <v xml:space="preserve"> 2.4. Gases Medicinais </v>
          </cell>
          <cell r="N96">
            <v>38.35</v>
          </cell>
        </row>
        <row r="97">
          <cell r="D97" t="str">
            <v xml:space="preserve"> 2.4. Gases Medicinais </v>
          </cell>
          <cell r="N97">
            <v>197</v>
          </cell>
        </row>
        <row r="98">
          <cell r="D98" t="str">
            <v xml:space="preserve"> 2.4. Gases Medicinais </v>
          </cell>
          <cell r="N98">
            <v>43.6</v>
          </cell>
          <cell r="Q98">
            <v>31029</v>
          </cell>
        </row>
        <row r="99">
          <cell r="D99" t="str">
            <v xml:space="preserve"> 2.4. Gases Medicinais </v>
          </cell>
          <cell r="N99">
            <v>43.6</v>
          </cell>
        </row>
        <row r="100">
          <cell r="D100" t="str">
            <v xml:space="preserve"> 2.4. Gases Medicinais </v>
          </cell>
          <cell r="N100">
            <v>76.7</v>
          </cell>
        </row>
        <row r="101">
          <cell r="D101" t="str">
            <v xml:space="preserve"> 2.8. Outras Despesas com Insumos Assistenciais </v>
          </cell>
          <cell r="N101">
            <v>624.48</v>
          </cell>
        </row>
        <row r="102">
          <cell r="D102" t="str">
            <v xml:space="preserve"> 2.8. Outras Despesas com Insumos Assistenciais </v>
          </cell>
          <cell r="N102">
            <v>178.25</v>
          </cell>
        </row>
        <row r="103">
          <cell r="D103" t="str">
            <v xml:space="preserve"> 2.8. Outras Despesas com Insumos Assistenciais </v>
          </cell>
          <cell r="N103">
            <v>4260</v>
          </cell>
        </row>
        <row r="104">
          <cell r="D104" t="str">
            <v xml:space="preserve"> 2.8. Outras Despesas com Insumos Assistenciais </v>
          </cell>
          <cell r="N104">
            <v>300</v>
          </cell>
        </row>
        <row r="105">
          <cell r="D105" t="str">
            <v xml:space="preserve"> 2.8. Outras Despesas com Insumos Assistenciais </v>
          </cell>
          <cell r="N105">
            <v>2829</v>
          </cell>
        </row>
        <row r="106">
          <cell r="D106" t="str">
            <v xml:space="preserve"> 2.8. Outras Despesas com Insumos Assistenciais </v>
          </cell>
          <cell r="N106">
            <v>4500</v>
          </cell>
        </row>
        <row r="107">
          <cell r="D107" t="str">
            <v xml:space="preserve"> 2.8. Outras Despesas com Insumos Assistenciais </v>
          </cell>
          <cell r="N107">
            <v>940.06</v>
          </cell>
        </row>
        <row r="108">
          <cell r="D108" t="str">
            <v xml:space="preserve"> 2.8. Outras Despesas com Insumos Assistenciais </v>
          </cell>
          <cell r="N108">
            <v>856.8</v>
          </cell>
        </row>
        <row r="109">
          <cell r="D109" t="str">
            <v xml:space="preserve"> 2.8. Outras Despesas com Insumos Assistenciais </v>
          </cell>
          <cell r="N109">
            <v>2000</v>
          </cell>
        </row>
        <row r="110">
          <cell r="D110" t="str">
            <v xml:space="preserve"> 2.8. Outras Despesas com Insumos Assistenciais </v>
          </cell>
          <cell r="N110">
            <v>4750</v>
          </cell>
        </row>
        <row r="111">
          <cell r="D111" t="str">
            <v xml:space="preserve"> 3.1. Material de Higienização e Limpeza </v>
          </cell>
          <cell r="N111">
            <v>342</v>
          </cell>
        </row>
        <row r="112">
          <cell r="D112" t="str">
            <v xml:space="preserve"> 3.1. Material de Higienização e Limpeza </v>
          </cell>
          <cell r="N112">
            <v>1868</v>
          </cell>
        </row>
        <row r="113">
          <cell r="D113" t="str">
            <v xml:space="preserve"> 3.1. Material de Higienização e Limpeza </v>
          </cell>
          <cell r="N113">
            <v>13575.36</v>
          </cell>
        </row>
        <row r="114">
          <cell r="D114" t="str">
            <v xml:space="preserve"> 3.1. Material de Higienização e Limpeza </v>
          </cell>
          <cell r="N114">
            <v>1057</v>
          </cell>
        </row>
        <row r="115">
          <cell r="D115" t="str">
            <v xml:space="preserve"> 3.1. Material de Higienização e Limpeza </v>
          </cell>
          <cell r="N115">
            <v>2526.75</v>
          </cell>
        </row>
        <row r="116">
          <cell r="D116" t="str">
            <v xml:space="preserve"> 3.1. Material de Higienização e Limpeza </v>
          </cell>
          <cell r="N116">
            <v>1475</v>
          </cell>
        </row>
        <row r="117">
          <cell r="D117" t="str">
            <v xml:space="preserve"> 3.1. Material de Higienização e Limpeza </v>
          </cell>
          <cell r="N117">
            <v>1475</v>
          </cell>
        </row>
        <row r="118">
          <cell r="D118" t="str">
            <v xml:space="preserve"> 3.1. Material de Higienização e Limpeza </v>
          </cell>
          <cell r="N118">
            <v>862.8</v>
          </cell>
        </row>
        <row r="119">
          <cell r="D119" t="str">
            <v xml:space="preserve"> 3.1. Material de Higienização e Limpeza </v>
          </cell>
          <cell r="N119">
            <v>3983.36</v>
          </cell>
        </row>
        <row r="120">
          <cell r="D120" t="str">
            <v xml:space="preserve"> 3.1. Material de Higienização e Limpeza </v>
          </cell>
          <cell r="N120">
            <v>2745.6</v>
          </cell>
        </row>
        <row r="121">
          <cell r="D121" t="str">
            <v xml:space="preserve"> 3.1. Material de Higienização e Limpeza </v>
          </cell>
          <cell r="N121">
            <v>304.3</v>
          </cell>
        </row>
        <row r="122">
          <cell r="D122" t="str">
            <v xml:space="preserve"> 3.1. Material de Higienização e Limpeza </v>
          </cell>
          <cell r="N122">
            <v>4580.8</v>
          </cell>
        </row>
        <row r="123">
          <cell r="D123" t="str">
            <v xml:space="preserve"> 3.1. Material de Higienização e Limpeza </v>
          </cell>
          <cell r="N123">
            <v>1963.2</v>
          </cell>
        </row>
        <row r="124">
          <cell r="D124" t="str">
            <v xml:space="preserve"> 3.1. Material de Higienização e Limpeza </v>
          </cell>
          <cell r="N124">
            <v>1095.4000000000001</v>
          </cell>
        </row>
        <row r="125">
          <cell r="D125" t="str">
            <v xml:space="preserve"> 3.1. Material de Higienização e Limpeza </v>
          </cell>
          <cell r="N125">
            <v>498.28</v>
          </cell>
        </row>
        <row r="126">
          <cell r="D126" t="str">
            <v xml:space="preserve"> 3.1. Material de Higienização e Limpeza </v>
          </cell>
          <cell r="N126">
            <v>6544</v>
          </cell>
        </row>
        <row r="127">
          <cell r="D127" t="str">
            <v xml:space="preserve"> 3.2. Material/Gêneros Alimentícios </v>
          </cell>
          <cell r="N127">
            <v>924.08</v>
          </cell>
        </row>
        <row r="128">
          <cell r="D128" t="str">
            <v xml:space="preserve"> 3.2. Material/Gêneros Alimentícios </v>
          </cell>
          <cell r="N128">
            <v>932.4</v>
          </cell>
        </row>
        <row r="129">
          <cell r="D129" t="str">
            <v xml:space="preserve"> 3.2. Material/Gêneros Alimentícios </v>
          </cell>
          <cell r="N129">
            <v>932.4</v>
          </cell>
        </row>
        <row r="130">
          <cell r="D130" t="str">
            <v xml:space="preserve"> 3.2. Material/Gêneros Alimentícios </v>
          </cell>
          <cell r="N130">
            <v>13580.25</v>
          </cell>
        </row>
        <row r="131">
          <cell r="D131" t="str">
            <v xml:space="preserve"> 3.2. Material/Gêneros Alimentícios </v>
          </cell>
          <cell r="N131">
            <v>826</v>
          </cell>
        </row>
        <row r="132">
          <cell r="D132" t="str">
            <v xml:space="preserve"> 3.2. Material/Gêneros Alimentícios </v>
          </cell>
          <cell r="N132">
            <v>73</v>
          </cell>
        </row>
        <row r="133">
          <cell r="D133" t="str">
            <v xml:space="preserve"> 3.2. Material/Gêneros Alimentícios </v>
          </cell>
          <cell r="N133">
            <v>1001.59</v>
          </cell>
        </row>
        <row r="134">
          <cell r="D134" t="str">
            <v xml:space="preserve"> 3.2. Material/Gêneros Alimentícios </v>
          </cell>
          <cell r="N134">
            <v>177</v>
          </cell>
        </row>
        <row r="135">
          <cell r="D135" t="str">
            <v xml:space="preserve"> 3.2. Material/Gêneros Alimentícios </v>
          </cell>
          <cell r="N135">
            <v>3261.5</v>
          </cell>
        </row>
        <row r="136">
          <cell r="D136" t="str">
            <v xml:space="preserve"> 3.2. Material/Gêneros Alimentícios </v>
          </cell>
          <cell r="N136">
            <v>2741.04</v>
          </cell>
        </row>
        <row r="137">
          <cell r="D137" t="str">
            <v xml:space="preserve"> 3.2. Material/Gêneros Alimentícios </v>
          </cell>
          <cell r="N137">
            <v>592.5</v>
          </cell>
        </row>
        <row r="138">
          <cell r="D138" t="str">
            <v xml:space="preserve"> 3.2. Material/Gêneros Alimentícios </v>
          </cell>
          <cell r="N138">
            <v>1260</v>
          </cell>
        </row>
        <row r="139">
          <cell r="D139" t="str">
            <v xml:space="preserve"> 3.2. Material/Gêneros Alimentícios </v>
          </cell>
          <cell r="N139">
            <v>870.35</v>
          </cell>
        </row>
        <row r="140">
          <cell r="D140" t="str">
            <v xml:space="preserve"> 3.2. Material/Gêneros Alimentícios </v>
          </cell>
          <cell r="N140">
            <v>120</v>
          </cell>
        </row>
        <row r="141">
          <cell r="D141" t="str">
            <v xml:space="preserve"> 3.2. Material/Gêneros Alimentícios </v>
          </cell>
          <cell r="N141">
            <v>265</v>
          </cell>
        </row>
        <row r="142">
          <cell r="D142" t="str">
            <v xml:space="preserve"> 3.2. Material/Gêneros Alimentícios </v>
          </cell>
          <cell r="N142">
            <v>2867.2</v>
          </cell>
        </row>
        <row r="143">
          <cell r="D143" t="str">
            <v xml:space="preserve"> 3.2. Material/Gêneros Alimentícios </v>
          </cell>
          <cell r="N143">
            <v>2342.4</v>
          </cell>
        </row>
        <row r="144">
          <cell r="D144" t="str">
            <v xml:space="preserve"> 3.2. Material/Gêneros Alimentícios </v>
          </cell>
          <cell r="N144">
            <v>405</v>
          </cell>
        </row>
        <row r="145">
          <cell r="D145" t="str">
            <v xml:space="preserve"> 3.2. Material/Gêneros Alimentícios </v>
          </cell>
          <cell r="N145">
            <v>628.5</v>
          </cell>
        </row>
        <row r="146">
          <cell r="D146" t="str">
            <v xml:space="preserve"> 3.2. Material/Gêneros Alimentícios </v>
          </cell>
          <cell r="N146">
            <v>838</v>
          </cell>
        </row>
        <row r="147">
          <cell r="D147" t="str">
            <v xml:space="preserve"> 3.2. Material/Gêneros Alimentícios </v>
          </cell>
          <cell r="N147">
            <v>3006.64</v>
          </cell>
        </row>
        <row r="148">
          <cell r="D148" t="str">
            <v xml:space="preserve"> 3.2. Material/Gêneros Alimentícios </v>
          </cell>
          <cell r="N148">
            <v>3925.01</v>
          </cell>
        </row>
        <row r="149">
          <cell r="D149" t="str">
            <v xml:space="preserve"> 3.2. Material/Gêneros Alimentícios </v>
          </cell>
          <cell r="N149">
            <v>2338.0500000000002</v>
          </cell>
        </row>
        <row r="150">
          <cell r="D150" t="str">
            <v xml:space="preserve"> 3.2. Material/Gêneros Alimentícios </v>
          </cell>
          <cell r="N150">
            <v>3333.65</v>
          </cell>
        </row>
        <row r="151">
          <cell r="D151" t="str">
            <v xml:space="preserve"> 3.2. Material/Gêneros Alimentícios </v>
          </cell>
          <cell r="N151">
            <v>1588.6</v>
          </cell>
        </row>
        <row r="152">
          <cell r="D152" t="str">
            <v xml:space="preserve"> 3.2. Material/Gêneros Alimentícios </v>
          </cell>
          <cell r="N152">
            <v>1734.65</v>
          </cell>
        </row>
        <row r="153">
          <cell r="D153" t="str">
            <v xml:space="preserve"> 3.2. Material/Gêneros Alimentícios </v>
          </cell>
          <cell r="N153">
            <v>1153.05</v>
          </cell>
        </row>
        <row r="154">
          <cell r="D154" t="str">
            <v xml:space="preserve"> 3.2. Material/Gêneros Alimentícios </v>
          </cell>
          <cell r="N154">
            <v>679.8</v>
          </cell>
        </row>
        <row r="155">
          <cell r="D155" t="str">
            <v xml:space="preserve"> 3.2. Material/Gêneros Alimentícios </v>
          </cell>
          <cell r="N155">
            <v>1838.6</v>
          </cell>
        </row>
        <row r="156">
          <cell r="D156" t="str">
            <v xml:space="preserve"> 3.2. Material/Gêneros Alimentícios </v>
          </cell>
          <cell r="N156">
            <v>1099.3499999999999</v>
          </cell>
        </row>
        <row r="157">
          <cell r="D157" t="str">
            <v xml:space="preserve"> 3.2. Material/Gêneros Alimentícios </v>
          </cell>
          <cell r="N157">
            <v>4776.96</v>
          </cell>
        </row>
        <row r="158">
          <cell r="D158" t="str">
            <v xml:space="preserve"> 3.2. Material/Gêneros Alimentícios </v>
          </cell>
          <cell r="N158">
            <v>4561.66</v>
          </cell>
        </row>
        <row r="159">
          <cell r="D159" t="str">
            <v xml:space="preserve"> 3.2. Material/Gêneros Alimentícios </v>
          </cell>
          <cell r="N159">
            <v>5520.73</v>
          </cell>
        </row>
        <row r="160">
          <cell r="D160" t="str">
            <v xml:space="preserve"> 3.2. Material/Gêneros Alimentícios </v>
          </cell>
          <cell r="N160">
            <v>4268.3999999999996</v>
          </cell>
        </row>
        <row r="161">
          <cell r="D161" t="str">
            <v xml:space="preserve"> 3.2. Material/Gêneros Alimentícios </v>
          </cell>
          <cell r="N161">
            <v>398</v>
          </cell>
        </row>
        <row r="162">
          <cell r="D162" t="str">
            <v xml:space="preserve"> 3.2. Material/Gêneros Alimentícios </v>
          </cell>
          <cell r="N162">
            <v>1904</v>
          </cell>
        </row>
        <row r="163">
          <cell r="D163" t="str">
            <v xml:space="preserve"> 3.2. Material/Gêneros Alimentícios </v>
          </cell>
          <cell r="N163">
            <v>113.7</v>
          </cell>
        </row>
        <row r="164">
          <cell r="D164" t="str">
            <v xml:space="preserve"> 3.2. Material/Gêneros Alimentícios </v>
          </cell>
          <cell r="N164">
            <v>14515.37</v>
          </cell>
        </row>
        <row r="165">
          <cell r="D165" t="str">
            <v xml:space="preserve"> 3.2. Material/Gêneros Alimentícios </v>
          </cell>
          <cell r="N165">
            <v>261.8</v>
          </cell>
        </row>
        <row r="166">
          <cell r="D166" t="str">
            <v xml:space="preserve"> 3.2. Material/Gêneros Alimentícios </v>
          </cell>
          <cell r="N166">
            <v>670.4</v>
          </cell>
        </row>
        <row r="167">
          <cell r="D167" t="str">
            <v xml:space="preserve"> 3.2. Material/Gêneros Alimentícios </v>
          </cell>
          <cell r="N167">
            <v>22787.5</v>
          </cell>
        </row>
        <row r="168">
          <cell r="D168" t="str">
            <v xml:space="preserve"> 3.2. Material/Gêneros Alimentícios </v>
          </cell>
          <cell r="N168">
            <v>10017.040000000001</v>
          </cell>
        </row>
        <row r="169">
          <cell r="D169" t="str">
            <v xml:space="preserve"> 3.2. Material/Gêneros Alimentícios </v>
          </cell>
          <cell r="N169">
            <v>2925</v>
          </cell>
        </row>
        <row r="170">
          <cell r="D170" t="str">
            <v xml:space="preserve"> 3.2. Material/Gêneros Alimentícios </v>
          </cell>
          <cell r="N170">
            <v>3879.03</v>
          </cell>
        </row>
        <row r="171">
          <cell r="D171" t="str">
            <v xml:space="preserve"> 3.2. Material/Gêneros Alimentícios </v>
          </cell>
          <cell r="N171">
            <v>143.93</v>
          </cell>
        </row>
        <row r="172">
          <cell r="D172" t="str">
            <v xml:space="preserve"> 3.2. Material/Gêneros Alimentícios </v>
          </cell>
          <cell r="N172">
            <v>2963.76</v>
          </cell>
        </row>
        <row r="173">
          <cell r="D173" t="str">
            <v xml:space="preserve"> 3.2. Material/Gêneros Alimentícios </v>
          </cell>
          <cell r="N173">
            <v>21</v>
          </cell>
        </row>
        <row r="174">
          <cell r="D174" t="str">
            <v xml:space="preserve"> 3.2. Material/Gêneros Alimentícios </v>
          </cell>
          <cell r="N174">
            <v>188.1</v>
          </cell>
        </row>
        <row r="175">
          <cell r="D175" t="str">
            <v xml:space="preserve"> 3.2. Material/Gêneros Alimentícios </v>
          </cell>
          <cell r="N175">
            <v>20.45</v>
          </cell>
        </row>
        <row r="176">
          <cell r="D176" t="str">
            <v xml:space="preserve"> 3.2. Material/Gêneros Alimentícios </v>
          </cell>
          <cell r="N176">
            <v>1668</v>
          </cell>
        </row>
        <row r="177">
          <cell r="D177" t="str">
            <v xml:space="preserve"> 3.2. Material/Gêneros Alimentícios </v>
          </cell>
          <cell r="N177">
            <v>1152</v>
          </cell>
        </row>
        <row r="178">
          <cell r="D178" t="str">
            <v xml:space="preserve"> 3.2. Material/Gêneros Alimentícios </v>
          </cell>
          <cell r="N178">
            <v>1152</v>
          </cell>
        </row>
        <row r="179">
          <cell r="D179" t="str">
            <v xml:space="preserve"> 3.2. Material/Gêneros Alimentícios </v>
          </cell>
          <cell r="N179">
            <v>5899.4</v>
          </cell>
        </row>
        <row r="180">
          <cell r="D180" t="str">
            <v xml:space="preserve"> 3.2. Material/Gêneros Alimentícios </v>
          </cell>
          <cell r="N180">
            <v>167.7</v>
          </cell>
        </row>
        <row r="181">
          <cell r="D181" t="str">
            <v xml:space="preserve"> 3.2. Material/Gêneros Alimentícios </v>
          </cell>
          <cell r="N181">
            <v>2215.2199999999998</v>
          </cell>
        </row>
        <row r="182">
          <cell r="D182" t="str">
            <v xml:space="preserve"> 3.2. Material/Gêneros Alimentícios </v>
          </cell>
          <cell r="N182">
            <v>3932.8</v>
          </cell>
        </row>
        <row r="183">
          <cell r="D183" t="str">
            <v xml:space="preserve"> 3.2. Material/Gêneros Alimentícios </v>
          </cell>
          <cell r="N183">
            <v>983.2</v>
          </cell>
        </row>
        <row r="184">
          <cell r="D184" t="str">
            <v xml:space="preserve"> 3.2. Material/Gêneros Alimentícios </v>
          </cell>
          <cell r="N184">
            <v>4916</v>
          </cell>
        </row>
        <row r="185">
          <cell r="D185" t="str">
            <v xml:space="preserve"> 3.2. Material/Gêneros Alimentícios </v>
          </cell>
          <cell r="N185">
            <v>5674.8</v>
          </cell>
        </row>
        <row r="186">
          <cell r="D186" t="str">
            <v xml:space="preserve"> 3.2. Material/Gêneros Alimentícios </v>
          </cell>
          <cell r="N186">
            <v>1078.6500000000001</v>
          </cell>
        </row>
        <row r="187">
          <cell r="D187" t="str">
            <v xml:space="preserve"> 3.2. Material/Gêneros Alimentícios </v>
          </cell>
          <cell r="N187">
            <v>7900</v>
          </cell>
        </row>
        <row r="188">
          <cell r="D188" t="str">
            <v xml:space="preserve"> 3.2. Material/Gêneros Alimentícios </v>
          </cell>
          <cell r="N188">
            <v>47.88</v>
          </cell>
        </row>
        <row r="189">
          <cell r="D189" t="str">
            <v xml:space="preserve"> 3.2. Material/Gêneros Alimentícios </v>
          </cell>
          <cell r="N189">
            <v>1068</v>
          </cell>
        </row>
        <row r="190">
          <cell r="D190" t="str">
            <v xml:space="preserve"> 3.2. Material/Gêneros Alimentícios </v>
          </cell>
          <cell r="N190">
            <v>1286.0999999999999</v>
          </cell>
        </row>
        <row r="191">
          <cell r="D191" t="str">
            <v xml:space="preserve"> 3.2. Material/Gêneros Alimentícios </v>
          </cell>
          <cell r="N191">
            <v>1108.2</v>
          </cell>
        </row>
        <row r="192">
          <cell r="D192" t="str">
            <v xml:space="preserve"> 3.2. Material/Gêneros Alimentícios </v>
          </cell>
          <cell r="N192">
            <v>1517.6</v>
          </cell>
        </row>
        <row r="193">
          <cell r="D193" t="str">
            <v xml:space="preserve"> 3.2. Material/Gêneros Alimentícios </v>
          </cell>
          <cell r="N193">
            <v>2319</v>
          </cell>
        </row>
        <row r="194">
          <cell r="D194" t="str">
            <v xml:space="preserve"> 3.3. Material Expediente </v>
          </cell>
          <cell r="N194">
            <v>3000</v>
          </cell>
        </row>
        <row r="195">
          <cell r="D195" t="str">
            <v xml:space="preserve"> 3.3. Material Expediente </v>
          </cell>
          <cell r="N195">
            <v>775</v>
          </cell>
        </row>
        <row r="196">
          <cell r="D196" t="str">
            <v xml:space="preserve"> 3.3. Material Expediente </v>
          </cell>
          <cell r="N196">
            <v>622.20000000000005</v>
          </cell>
        </row>
        <row r="197">
          <cell r="D197" t="str">
            <v xml:space="preserve"> 3.3. Material Expediente </v>
          </cell>
          <cell r="N197">
            <v>61.22</v>
          </cell>
        </row>
        <row r="198">
          <cell r="D198" t="str">
            <v xml:space="preserve"> 3.3. Material Expediente </v>
          </cell>
          <cell r="N198">
            <v>442.24</v>
          </cell>
        </row>
        <row r="199">
          <cell r="D199" t="str">
            <v xml:space="preserve"> 3.3. Material Expediente </v>
          </cell>
          <cell r="N199">
            <v>570.95000000000005</v>
          </cell>
        </row>
        <row r="200">
          <cell r="D200" t="str">
            <v xml:space="preserve"> 3.3. Material Expediente </v>
          </cell>
          <cell r="N200">
            <v>72</v>
          </cell>
        </row>
        <row r="201">
          <cell r="D201" t="str">
            <v xml:space="preserve"> 3.3. Material Expediente </v>
          </cell>
          <cell r="N201">
            <v>587.5</v>
          </cell>
        </row>
        <row r="202">
          <cell r="D202" t="str">
            <v xml:space="preserve"> 3.3. Material Expediente </v>
          </cell>
          <cell r="N202">
            <v>881</v>
          </cell>
        </row>
        <row r="203">
          <cell r="D203" t="str">
            <v xml:space="preserve"> 3.3. Material Expediente </v>
          </cell>
          <cell r="N203">
            <v>1830</v>
          </cell>
        </row>
        <row r="204">
          <cell r="D204" t="str">
            <v xml:space="preserve"> 3.3. Material Expediente </v>
          </cell>
          <cell r="N204">
            <v>3537.6</v>
          </cell>
        </row>
        <row r="205">
          <cell r="D205" t="str">
            <v xml:space="preserve"> 3.3. Material Expediente </v>
          </cell>
          <cell r="N205">
            <v>3537.6</v>
          </cell>
        </row>
        <row r="206">
          <cell r="D206" t="str">
            <v xml:space="preserve"> 3.4. Combustível </v>
          </cell>
          <cell r="N206">
            <v>100</v>
          </cell>
        </row>
        <row r="207">
          <cell r="D207" t="str">
            <v xml:space="preserve"> 3.4. Combustível </v>
          </cell>
          <cell r="N207">
            <v>103.75</v>
          </cell>
        </row>
        <row r="208">
          <cell r="D208" t="str">
            <v xml:space="preserve"> 3.4. Combustível </v>
          </cell>
          <cell r="N208">
            <v>103.75</v>
          </cell>
        </row>
        <row r="209">
          <cell r="D209" t="str">
            <v xml:space="preserve"> 3.4. Combustível </v>
          </cell>
          <cell r="N209">
            <v>103.75</v>
          </cell>
        </row>
        <row r="210">
          <cell r="D210" t="str">
            <v xml:space="preserve"> 3.4. Combustível </v>
          </cell>
          <cell r="N210">
            <v>100</v>
          </cell>
        </row>
        <row r="211">
          <cell r="D211" t="str">
            <v xml:space="preserve"> 3.4. Combustível </v>
          </cell>
          <cell r="N211">
            <v>100</v>
          </cell>
        </row>
        <row r="212">
          <cell r="D212" t="str">
            <v xml:space="preserve"> 3.4. Combustível </v>
          </cell>
          <cell r="N212">
            <v>270.02999999999997</v>
          </cell>
        </row>
        <row r="213">
          <cell r="D213" t="str">
            <v xml:space="preserve"> 3.4. Combustível </v>
          </cell>
          <cell r="N213">
            <v>235.01</v>
          </cell>
        </row>
        <row r="214">
          <cell r="D214" t="str">
            <v xml:space="preserve"> 3.4. Combustível </v>
          </cell>
          <cell r="N214">
            <v>267.5</v>
          </cell>
        </row>
        <row r="215">
          <cell r="D215" t="str">
            <v xml:space="preserve"> 3.4. Combustível </v>
          </cell>
          <cell r="N215">
            <v>201.37</v>
          </cell>
        </row>
        <row r="216">
          <cell r="D216" t="str">
            <v xml:space="preserve"> 3.4. Combustível </v>
          </cell>
          <cell r="N216">
            <v>158.04</v>
          </cell>
        </row>
        <row r="217">
          <cell r="D217" t="str">
            <v xml:space="preserve">3.5. GLP </v>
          </cell>
          <cell r="N217">
            <v>3682</v>
          </cell>
        </row>
        <row r="218">
          <cell r="D218" t="str">
            <v xml:space="preserve">3.6.1. Manutenção de Bem Imóvel </v>
          </cell>
          <cell r="N218">
            <v>1386.4</v>
          </cell>
        </row>
        <row r="219">
          <cell r="D219" t="str">
            <v xml:space="preserve">3.6.1. Manutenção de Bem Imóvel </v>
          </cell>
          <cell r="N219">
            <v>1500</v>
          </cell>
        </row>
        <row r="220">
          <cell r="D220" t="str">
            <v xml:space="preserve">3.6.2.3. Equipamento Médico-Hospitalar </v>
          </cell>
          <cell r="N220">
            <v>3496</v>
          </cell>
        </row>
        <row r="221">
          <cell r="D221" t="str">
            <v xml:space="preserve">3.6.2.3. Equipamento Médico-Hospitalar </v>
          </cell>
          <cell r="N221">
            <v>2714</v>
          </cell>
        </row>
        <row r="222">
          <cell r="D222" t="str">
            <v xml:space="preserve">3.7. Tecidos, Fardamentos e EPI </v>
          </cell>
          <cell r="N222">
            <v>2000</v>
          </cell>
        </row>
        <row r="223">
          <cell r="D223" t="str">
            <v xml:space="preserve">3.7. Tecidos, Fardamentos e EPI </v>
          </cell>
          <cell r="N223">
            <v>2970</v>
          </cell>
        </row>
        <row r="224">
          <cell r="D224" t="str">
            <v xml:space="preserve">3.8. Outras Despesas com Materiais Diversos </v>
          </cell>
          <cell r="N224">
            <v>442.68</v>
          </cell>
        </row>
        <row r="225">
          <cell r="D225" t="str">
            <v>4.1. Seguros (Imóvel e veículos)</v>
          </cell>
          <cell r="N225">
            <v>2363.88</v>
          </cell>
        </row>
        <row r="226">
          <cell r="D226" t="str">
            <v>4.2.1. Taxas</v>
          </cell>
          <cell r="N226">
            <v>790.82</v>
          </cell>
        </row>
        <row r="227">
          <cell r="D227" t="str">
            <v>4.2.2. Contribuições</v>
          </cell>
          <cell r="N227">
            <v>506</v>
          </cell>
        </row>
        <row r="228">
          <cell r="D228" t="str">
            <v>4.3.1. Taxa de Manutenção de Conta</v>
          </cell>
          <cell r="N228">
            <v>273</v>
          </cell>
        </row>
        <row r="229">
          <cell r="D229" t="str">
            <v>4.3.1. Taxa de Manutenção de Conta</v>
          </cell>
          <cell r="N229">
            <v>273</v>
          </cell>
        </row>
        <row r="230">
          <cell r="D230" t="str">
            <v>4.3.2. Tarifas</v>
          </cell>
          <cell r="N230">
            <v>1250.55</v>
          </cell>
        </row>
        <row r="231">
          <cell r="D231" t="str">
            <v>5.1.1. Telefonia Móvel</v>
          </cell>
          <cell r="N231">
            <v>1428.01</v>
          </cell>
        </row>
        <row r="232">
          <cell r="D232" t="str">
            <v>5.1.1. Telefonia Móvel</v>
          </cell>
          <cell r="N232">
            <v>105.84</v>
          </cell>
        </row>
        <row r="233">
          <cell r="D233" t="str">
            <v>5.1.2. Telefonia Fixa/Internet</v>
          </cell>
          <cell r="N233">
            <v>280.01</v>
          </cell>
        </row>
        <row r="234">
          <cell r="D234" t="str">
            <v>5.1.2. Telefonia Fixa/Internet</v>
          </cell>
          <cell r="N234">
            <v>1617.33</v>
          </cell>
        </row>
        <row r="235">
          <cell r="D235" t="str">
            <v>5.1.2. Telefonia Fixa/Internet</v>
          </cell>
          <cell r="N235">
            <v>342</v>
          </cell>
        </row>
        <row r="236">
          <cell r="D236" t="str">
            <v>5.1.2. Telefonia Fixa/Internet</v>
          </cell>
          <cell r="N236">
            <v>558</v>
          </cell>
        </row>
        <row r="237">
          <cell r="D237" t="str">
            <v>5.2. Água</v>
          </cell>
          <cell r="N237">
            <v>33642.400000000001</v>
          </cell>
        </row>
        <row r="238">
          <cell r="D238" t="str">
            <v>5.2. Água</v>
          </cell>
          <cell r="N238">
            <v>5412</v>
          </cell>
        </row>
        <row r="239">
          <cell r="D239" t="str">
            <v>5.3. Energia Elétrica</v>
          </cell>
          <cell r="N239">
            <v>227443.07</v>
          </cell>
        </row>
        <row r="240">
          <cell r="D240" t="str">
            <v>5.4.3. Locação de Máquinas e Equipamentos (Pessoa Jurídica)</v>
          </cell>
          <cell r="N240">
            <v>8355.6</v>
          </cell>
        </row>
        <row r="241">
          <cell r="D241" t="str">
            <v>5.4.3. Locação de Máquinas e Equipamentos (Pessoa Jurídica)</v>
          </cell>
          <cell r="N241">
            <v>2532</v>
          </cell>
        </row>
        <row r="242">
          <cell r="D242" t="str">
            <v>5.4.3. Locação de Máquinas e Equipamentos (Pessoa Jurídica)</v>
          </cell>
          <cell r="N242">
            <v>10142</v>
          </cell>
        </row>
        <row r="243">
          <cell r="D243" t="str">
            <v>5.4.3. Locação de Máquinas e Equipamentos (Pessoa Jurídica)</v>
          </cell>
          <cell r="N243">
            <v>1553</v>
          </cell>
        </row>
        <row r="244">
          <cell r="D244" t="str">
            <v>5.4.3. Locação de Máquinas e Equipamentos (Pessoa Jurídica)</v>
          </cell>
          <cell r="N244">
            <v>16589.419999999998</v>
          </cell>
        </row>
        <row r="245">
          <cell r="D245" t="str">
            <v>5.4.3. Locação de Máquinas e Equipamentos (Pessoa Jurídica)</v>
          </cell>
          <cell r="N245">
            <v>820</v>
          </cell>
        </row>
        <row r="246">
          <cell r="D246" t="str">
            <v>5.4.3. Locação de Máquinas e Equipamentos (Pessoa Jurídica)</v>
          </cell>
          <cell r="N246">
            <v>1610</v>
          </cell>
        </row>
        <row r="247">
          <cell r="D247" t="str">
            <v>5.4.3. Locação de Máquinas e Equipamentos (Pessoa Jurídica)</v>
          </cell>
          <cell r="N247">
            <v>15957.01</v>
          </cell>
        </row>
        <row r="248">
          <cell r="D248" t="str">
            <v>5.4.5. Locação de Veículos Automotores (Pessoa Jurídica) (Exceto Ambulância)</v>
          </cell>
          <cell r="N248">
            <v>1900</v>
          </cell>
        </row>
        <row r="249">
          <cell r="D249" t="str">
            <v>5.4.5. Locação de Veículos Automotores (Pessoa Jurídica) (Exceto Ambulância)</v>
          </cell>
          <cell r="N249">
            <v>1900</v>
          </cell>
        </row>
        <row r="250">
          <cell r="D250" t="str">
            <v>5.4.5. Locação de Veículos Automotores (Pessoa Jurídica) (Exceto Ambulância)</v>
          </cell>
          <cell r="N250">
            <v>730</v>
          </cell>
        </row>
        <row r="251">
          <cell r="D251" t="str">
            <v>5.7.2. Outras Despesas Gerais (Pessoa Juridica)</v>
          </cell>
          <cell r="N251">
            <v>1676.56</v>
          </cell>
        </row>
        <row r="252">
          <cell r="D252" t="str">
            <v>5.7.2. Outras Despesas Gerais (Pessoa Juridica)</v>
          </cell>
          <cell r="N252">
            <v>1.57</v>
          </cell>
        </row>
        <row r="253">
          <cell r="D253" t="str">
            <v>5.7.2. Outras Despesas Gerais (Pessoa Juridica)</v>
          </cell>
          <cell r="N253">
            <v>30.63</v>
          </cell>
        </row>
        <row r="254">
          <cell r="D254" t="str">
            <v>5.7.2. Outras Despesas Gerais (Pessoa Juridica)</v>
          </cell>
          <cell r="N254">
            <v>2.21</v>
          </cell>
        </row>
        <row r="255">
          <cell r="D255" t="str">
            <v>5.7.2. Outras Despesas Gerais (Pessoa Juridica)</v>
          </cell>
          <cell r="N255">
            <v>8366.57</v>
          </cell>
        </row>
        <row r="256">
          <cell r="D256" t="str">
            <v>6.1.1.1. Médicos</v>
          </cell>
          <cell r="N256">
            <v>56.24</v>
          </cell>
        </row>
        <row r="257">
          <cell r="D257" t="str">
            <v>6.1.1.3. Laboratório</v>
          </cell>
          <cell r="N257">
            <v>143125.5</v>
          </cell>
        </row>
        <row r="258">
          <cell r="D258" t="str">
            <v>6.1.1.3. Laboratório</v>
          </cell>
          <cell r="N258">
            <v>7000</v>
          </cell>
        </row>
        <row r="259">
          <cell r="D259" t="str">
            <v>6.1.1.5. Locação de Ambulâncias</v>
          </cell>
          <cell r="N259">
            <v>38351</v>
          </cell>
        </row>
        <row r="260">
          <cell r="D260" t="str">
            <v>6.1.2.1. Médicos</v>
          </cell>
          <cell r="N260">
            <v>7491.33</v>
          </cell>
        </row>
        <row r="261">
          <cell r="D261" t="str">
            <v>6.1.2.1. Médicos</v>
          </cell>
          <cell r="N261">
            <v>1985.99</v>
          </cell>
        </row>
        <row r="262">
          <cell r="D262" t="str">
            <v>6.1.2.1. Médicos</v>
          </cell>
          <cell r="N262">
            <v>1866.67</v>
          </cell>
        </row>
        <row r="263">
          <cell r="D263" t="str">
            <v>6.1.2.1. Médicos</v>
          </cell>
          <cell r="N263">
            <v>4387.1099999999997</v>
          </cell>
        </row>
        <row r="264">
          <cell r="D264" t="str">
            <v>6.1.2.1. Médicos</v>
          </cell>
          <cell r="N264">
            <v>6349.12</v>
          </cell>
        </row>
        <row r="265">
          <cell r="D265" t="str">
            <v>6.1.2.2. Outros profissionais de saúde</v>
          </cell>
          <cell r="N265">
            <v>4387.1099999999997</v>
          </cell>
        </row>
        <row r="266">
          <cell r="D266" t="str">
            <v>6.1.2.2. Outros profissionais de saúde</v>
          </cell>
          <cell r="N266">
            <v>1757.07</v>
          </cell>
        </row>
        <row r="267">
          <cell r="D267" t="str">
            <v>6.1.2.2. Outros profissionais de saúde</v>
          </cell>
          <cell r="N267">
            <v>910.4</v>
          </cell>
        </row>
        <row r="268">
          <cell r="D268" t="str">
            <v>6.1.2.2. Outros profissionais de saúde</v>
          </cell>
          <cell r="N268">
            <v>4219.7299999999996</v>
          </cell>
        </row>
        <row r="269">
          <cell r="D269" t="str">
            <v>6.1.2.2. Outros profissionais de saúde</v>
          </cell>
          <cell r="N269">
            <v>1749.19</v>
          </cell>
        </row>
        <row r="270">
          <cell r="D270" t="str">
            <v>6.1.2.2. Outros profissionais de saúde</v>
          </cell>
          <cell r="N270">
            <v>3377.52</v>
          </cell>
        </row>
        <row r="271">
          <cell r="D271" t="str">
            <v>6.1.2.2. Outros profissionais de saúde</v>
          </cell>
          <cell r="N271">
            <v>1516.61</v>
          </cell>
        </row>
        <row r="272">
          <cell r="D272" t="str">
            <v>6.1.2.2. Outros profissionais de saúde</v>
          </cell>
          <cell r="N272">
            <v>1834.71</v>
          </cell>
        </row>
        <row r="273">
          <cell r="D273" t="str">
            <v>6.1.2.2. Outros profissionais de saúde</v>
          </cell>
          <cell r="N273">
            <v>2545.9899999999998</v>
          </cell>
        </row>
        <row r="274">
          <cell r="D274" t="str">
            <v>6.1.2.2. Outros profissionais de saúde</v>
          </cell>
          <cell r="N274">
            <v>3102.97</v>
          </cell>
        </row>
        <row r="275">
          <cell r="D275" t="str">
            <v>6.1.2.2. Outros profissionais de saúde</v>
          </cell>
          <cell r="N275">
            <v>1060.01</v>
          </cell>
        </row>
        <row r="276">
          <cell r="D276" t="str">
            <v>6.1.2.2. Outros profissionais de saúde</v>
          </cell>
          <cell r="N276">
            <v>2940.65</v>
          </cell>
        </row>
        <row r="277">
          <cell r="D277" t="str">
            <v>6.1.2.2. Outros profissionais de saúde</v>
          </cell>
          <cell r="N277">
            <v>1485.41</v>
          </cell>
        </row>
        <row r="278">
          <cell r="D278" t="str">
            <v>6.1.2.3. Farmacêutico</v>
          </cell>
          <cell r="N278">
            <v>1790.67</v>
          </cell>
        </row>
        <row r="279">
          <cell r="D279" t="str">
            <v>6.3.1.1.1. Lavanderia</v>
          </cell>
          <cell r="N279">
            <v>38951.660000000003</v>
          </cell>
        </row>
        <row r="280">
          <cell r="D280" t="str">
            <v>6.3.1.2. Coleta de Lixo Hospitalar</v>
          </cell>
          <cell r="N280">
            <v>8171.84</v>
          </cell>
        </row>
        <row r="281">
          <cell r="D281" t="str">
            <v>6.3.1.3. Manutenção/Aluguel/Uso de Sistemas ou Softwares</v>
          </cell>
          <cell r="N281">
            <v>4773.28</v>
          </cell>
        </row>
        <row r="282">
          <cell r="D282" t="str">
            <v>6.3.1.3. Manutenção/Aluguel/Uso de Sistemas ou Softwares</v>
          </cell>
          <cell r="N282">
            <v>1000</v>
          </cell>
        </row>
        <row r="283">
          <cell r="D283" t="str">
            <v>6.3.1.3. Manutenção/Aluguel/Uso de Sistemas ou Softwares</v>
          </cell>
          <cell r="N283">
            <v>22029.69</v>
          </cell>
        </row>
        <row r="284">
          <cell r="D284" t="str">
            <v>6.3.1.3. Manutenção/Aluguel/Uso de Sistemas ou Softwares</v>
          </cell>
          <cell r="N284">
            <v>1101.48</v>
          </cell>
        </row>
        <row r="285">
          <cell r="D285" t="str">
            <v>6.3.1.3. Manutenção/Aluguel/Uso de Sistemas ou Softwares</v>
          </cell>
          <cell r="N285">
            <v>850</v>
          </cell>
        </row>
        <row r="286">
          <cell r="D286" t="str">
            <v>6.3.1.3. Manutenção/Aluguel/Uso de Sistemas ou Softwares</v>
          </cell>
          <cell r="N286">
            <v>2300</v>
          </cell>
        </row>
        <row r="287">
          <cell r="D287" t="str">
            <v>6.3.1.3. Manutenção/Aluguel/Uso de Sistemas ou Softwares</v>
          </cell>
          <cell r="N287">
            <v>1500</v>
          </cell>
        </row>
        <row r="288">
          <cell r="D288" t="str">
            <v>6.3.1.4. Vigilância</v>
          </cell>
          <cell r="N288">
            <v>99258.92</v>
          </cell>
        </row>
        <row r="289">
          <cell r="D289" t="str">
            <v>6.3.1.5. Consultorias e Treinamentos</v>
          </cell>
          <cell r="N289">
            <v>8524.25</v>
          </cell>
        </row>
        <row r="290">
          <cell r="D290" t="str">
            <v>6.3.1.6. Serviços Técnicos Profissionais</v>
          </cell>
          <cell r="N290">
            <v>11771.64</v>
          </cell>
        </row>
        <row r="291">
          <cell r="D291" t="str">
            <v>6.3.1.7. Dedetização</v>
          </cell>
          <cell r="N291">
            <v>1845</v>
          </cell>
        </row>
        <row r="292">
          <cell r="D292" t="str">
            <v>6.3.1.9. Outras Pessoas Jurídicas</v>
          </cell>
          <cell r="N292">
            <v>5800</v>
          </cell>
        </row>
        <row r="293">
          <cell r="D293" t="str">
            <v>6.3.1.9. Outras Pessoas Jurídicas</v>
          </cell>
          <cell r="N293">
            <v>3000</v>
          </cell>
        </row>
        <row r="294">
          <cell r="D294" t="str">
            <v>6.3.1.9. Outras Pessoas Jurídicas</v>
          </cell>
          <cell r="N294">
            <v>397</v>
          </cell>
        </row>
        <row r="295">
          <cell r="D295" t="str">
            <v>6.3.2.2. Apoio Administrativo, Técnico e Operacional</v>
          </cell>
          <cell r="N295">
            <v>1899.08</v>
          </cell>
        </row>
        <row r="296">
          <cell r="D296" t="str">
            <v>6.3.2.2. Apoio Administrativo, Técnico e Operacional</v>
          </cell>
          <cell r="N296">
            <v>2136.7199999999998</v>
          </cell>
        </row>
        <row r="297">
          <cell r="D297" t="str">
            <v>6.3.2.2. Apoio Administrativo, Técnico e Operacional</v>
          </cell>
          <cell r="N297">
            <v>1623.6</v>
          </cell>
        </row>
        <row r="298">
          <cell r="D298" t="str">
            <v>6.3.2.2. Apoio Administrativo, Técnico e Operacional</v>
          </cell>
          <cell r="N298">
            <v>3813.73</v>
          </cell>
        </row>
        <row r="299">
          <cell r="D299" t="str">
            <v>6.3.2.2. Apoio Administrativo, Técnico e Operacional</v>
          </cell>
          <cell r="N299">
            <v>974.33</v>
          </cell>
        </row>
        <row r="300">
          <cell r="D300" t="str">
            <v>6.3.2.2. Apoio Administrativo, Técnico e Operacional</v>
          </cell>
          <cell r="N300">
            <v>1763.96</v>
          </cell>
        </row>
        <row r="301">
          <cell r="D301" t="str">
            <v>6.3.2.2. Apoio Administrativo, Técnico e Operacional</v>
          </cell>
          <cell r="N301">
            <v>1031.07</v>
          </cell>
        </row>
        <row r="302">
          <cell r="D302" t="str">
            <v>6.3.2.2. Apoio Administrativo, Técnico e Operacional</v>
          </cell>
          <cell r="N302">
            <v>4230.8100000000004</v>
          </cell>
        </row>
        <row r="303">
          <cell r="D303" t="str">
            <v>6.3.2.2. Apoio Administrativo, Técnico e Operacional</v>
          </cell>
          <cell r="N303">
            <v>702.27</v>
          </cell>
        </row>
        <row r="304">
          <cell r="D304" t="str">
            <v>6.3.2.2. Apoio Administrativo, Técnico e Operacional</v>
          </cell>
          <cell r="N304">
            <v>1049.67</v>
          </cell>
        </row>
        <row r="305">
          <cell r="D305" t="str">
            <v>6.3.2.2. Apoio Administrativo, Técnico e Operacional</v>
          </cell>
          <cell r="N305">
            <v>3816.01</v>
          </cell>
        </row>
        <row r="306">
          <cell r="D306" t="str">
            <v>6.3.2.2. Apoio Administrativo, Técnico e Operacional</v>
          </cell>
          <cell r="N306">
            <v>2146.6799999999998</v>
          </cell>
        </row>
        <row r="307">
          <cell r="D307" t="str">
            <v>7.2.1.1. Equipamentos Médico-Hospitalar</v>
          </cell>
          <cell r="N307">
            <v>63094.06</v>
          </cell>
        </row>
        <row r="308">
          <cell r="D308" t="str">
            <v>7.2.1.1. Equipamentos Médico-Hospitalar</v>
          </cell>
          <cell r="N308">
            <v>8100</v>
          </cell>
        </row>
        <row r="309">
          <cell r="D309" t="str">
            <v>7.2.1.1. Equipamentos Médico-Hospitalar</v>
          </cell>
          <cell r="N309">
            <v>280</v>
          </cell>
        </row>
        <row r="310">
          <cell r="D310" t="str">
            <v>7.2.1.1. Equipamentos Médico-Hospitalar</v>
          </cell>
          <cell r="N310">
            <v>5408</v>
          </cell>
        </row>
        <row r="311">
          <cell r="D311" t="str">
            <v>7.2.1.2. Equipamentos de Informática</v>
          </cell>
          <cell r="N311">
            <v>2482.25</v>
          </cell>
        </row>
        <row r="312">
          <cell r="D312" t="str">
            <v>7.2.1.3. Engenharia Clínica</v>
          </cell>
          <cell r="N312">
            <v>13056</v>
          </cell>
        </row>
        <row r="313">
          <cell r="D313" t="str">
            <v>7.2.1.4. Outros Reparos e Manutenção de Máquinas e Equipamentos</v>
          </cell>
          <cell r="N313">
            <v>2100</v>
          </cell>
        </row>
        <row r="314">
          <cell r="D314" t="str">
            <v>7.2.1.4. Outros Reparos e Manutenção de Máquinas e Equipamentos</v>
          </cell>
          <cell r="N314">
            <v>6000</v>
          </cell>
        </row>
        <row r="315">
          <cell r="D315" t="str">
            <v>7.2.1.4. Outros Reparos e Manutenção de Máquinas e Equipamentos</v>
          </cell>
          <cell r="N315">
            <v>1950</v>
          </cell>
        </row>
        <row r="316">
          <cell r="D316" t="str">
            <v>7.2.1.4. Outros Reparos e Manutenção de Máquinas e Equipamentos</v>
          </cell>
          <cell r="N316">
            <v>1522.59</v>
          </cell>
        </row>
        <row r="317">
          <cell r="D317" t="str">
            <v>7.2.1.4. Outros Reparos e Manutenção de Máquinas e Equipamentos</v>
          </cell>
          <cell r="N317">
            <v>1520</v>
          </cell>
        </row>
        <row r="318">
          <cell r="D318" t="str">
            <v>7.2.1.4. Outros Reparos e Manutenção de Máquinas e Equipamentos</v>
          </cell>
          <cell r="N318">
            <v>420</v>
          </cell>
        </row>
        <row r="319">
          <cell r="D319" t="str">
            <v>7.2.1.4. Outros Reparos e Manutenção de Máquinas e Equipamentos</v>
          </cell>
          <cell r="N319">
            <v>490</v>
          </cell>
        </row>
        <row r="320">
          <cell r="D320" t="str">
            <v>7.2.1.4. Outros Reparos e Manutenção de Máquinas e Equipamentos</v>
          </cell>
          <cell r="N320">
            <v>11960</v>
          </cell>
        </row>
        <row r="321">
          <cell r="D321" t="str">
            <v>7.2.1.4. Outros Reparos e Manutenção de Máquinas e Equipamentos</v>
          </cell>
          <cell r="N321">
            <v>18900</v>
          </cell>
        </row>
        <row r="322">
          <cell r="D322" t="str">
            <v>7.2.2. Reparo e Manutenção de Bens Imóveis</v>
          </cell>
          <cell r="N322">
            <v>1000</v>
          </cell>
        </row>
        <row r="323">
          <cell r="D323" t="str">
            <v>7.2.2. Reparo e Manutenção de Bens Imóveis</v>
          </cell>
          <cell r="N323">
            <v>530</v>
          </cell>
        </row>
        <row r="324">
          <cell r="D324" t="str">
            <v>7.2.2. Reparo e Manutenção de Bens Imóveis</v>
          </cell>
          <cell r="N324">
            <v>1953.69</v>
          </cell>
        </row>
        <row r="325">
          <cell r="D325" t="str">
            <v>7.2.2. Reparo e Manutenção de Bens Imóveis</v>
          </cell>
          <cell r="N325">
            <v>1920</v>
          </cell>
        </row>
        <row r="326">
          <cell r="D326" t="str">
            <v>11.6.3.1.9. Outras Pessoas Jurídicas</v>
          </cell>
          <cell r="N326">
            <v>2229</v>
          </cell>
        </row>
        <row r="327">
          <cell r="D327" t="str">
            <v>11.6.3.1.9. Outras Pessoas Jurídicas</v>
          </cell>
          <cell r="N327">
            <v>26600</v>
          </cell>
        </row>
        <row r="328">
          <cell r="D328" t="str">
            <v>11.5.4.4. Locação de Veículos Automotores (Pessoa Jurídica) (Exceto Ambulância)</v>
          </cell>
          <cell r="N328">
            <v>2200</v>
          </cell>
        </row>
      </sheetData>
      <sheetData sheetId="12"/>
      <sheetData sheetId="13"/>
      <sheetData sheetId="14"/>
      <sheetData sheetId="15"/>
      <sheetData sheetId="16"/>
      <sheetData sheetId="17"/>
      <sheetData sheetId="18">
        <row r="2">
          <cell r="N2">
            <v>8645311.4499999993</v>
          </cell>
        </row>
        <row r="6">
          <cell r="R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08694-A05F-4197-8C0E-6DBF53E371B7}">
  <sheetPr>
    <tabColor rgb="FFFFFF00"/>
  </sheetPr>
  <dimension ref="A1:IV309"/>
  <sheetViews>
    <sheetView showGridLines="0" tabSelected="1" topLeftCell="C202" zoomScale="90" zoomScaleNormal="90" workbookViewId="0">
      <selection activeCell="M191" sqref="M191"/>
    </sheetView>
  </sheetViews>
  <sheetFormatPr defaultColWidth="17" defaultRowHeight="12.75" zeroHeight="1" x14ac:dyDescent="0.2"/>
  <cols>
    <col min="1" max="1" width="71.85546875" hidden="1" customWidth="1"/>
    <col min="2" max="2" width="4.85546875" style="6" hidden="1" customWidth="1"/>
    <col min="3" max="3" width="15.140625" style="5" customWidth="1"/>
    <col min="4" max="4" width="38.28515625" style="4" customWidth="1"/>
    <col min="5" max="5" width="50.140625" style="4" customWidth="1"/>
    <col min="6" max="6" width="19.140625" style="3" customWidth="1"/>
    <col min="7" max="7" width="24" style="3" bestFit="1" customWidth="1"/>
    <col min="8" max="8" width="51.85546875" style="2" bestFit="1" customWidth="1"/>
    <col min="9" max="16384" width="17" style="1"/>
  </cols>
  <sheetData>
    <row r="1" spans="3:54" ht="15.75" customHeight="1" x14ac:dyDescent="0.2">
      <c r="C1" s="118"/>
      <c r="D1" s="226" t="s">
        <v>401</v>
      </c>
      <c r="E1" s="226"/>
      <c r="F1" s="121" t="s">
        <v>400</v>
      </c>
      <c r="G1" s="121"/>
    </row>
    <row r="2" spans="3:54" ht="15.75" customHeight="1" x14ac:dyDescent="0.2">
      <c r="C2" s="118"/>
      <c r="D2" s="225" t="s">
        <v>399</v>
      </c>
      <c r="E2" s="225"/>
      <c r="F2" s="119" t="s">
        <v>398</v>
      </c>
      <c r="G2" s="119" t="s">
        <v>397</v>
      </c>
    </row>
    <row r="3" spans="3:54" ht="15.75" customHeight="1" x14ac:dyDescent="0.2">
      <c r="C3" s="118"/>
      <c r="D3" s="225" t="s">
        <v>396</v>
      </c>
      <c r="E3" s="225"/>
      <c r="F3" s="119"/>
      <c r="G3" s="119"/>
    </row>
    <row r="4" spans="3:54" ht="15.75" customHeight="1" x14ac:dyDescent="0.2">
      <c r="C4" s="114"/>
      <c r="D4" s="224" t="s">
        <v>395</v>
      </c>
      <c r="E4" s="224"/>
      <c r="F4" s="116">
        <v>44197</v>
      </c>
      <c r="G4" s="115">
        <v>4</v>
      </c>
      <c r="I4" s="223"/>
      <c r="J4" s="223"/>
      <c r="BB4" s="1" t="s">
        <v>394</v>
      </c>
    </row>
    <row r="5" spans="3:54" ht="18.75" x14ac:dyDescent="0.2">
      <c r="C5" s="110" t="s">
        <v>393</v>
      </c>
      <c r="D5" s="110"/>
      <c r="E5" s="222" t="s">
        <v>73</v>
      </c>
      <c r="F5" s="112" t="s">
        <v>75</v>
      </c>
      <c r="G5" s="111" t="s">
        <v>0</v>
      </c>
      <c r="I5" s="130"/>
      <c r="J5" s="130"/>
      <c r="K5" s="130"/>
    </row>
    <row r="6" spans="3:54" ht="33" customHeight="1" x14ac:dyDescent="0.2">
      <c r="C6" s="221" t="s">
        <v>392</v>
      </c>
      <c r="D6" s="221"/>
      <c r="E6" s="220" t="s">
        <v>391</v>
      </c>
      <c r="F6" s="219" t="s">
        <v>390</v>
      </c>
      <c r="G6" s="218" t="s">
        <v>389</v>
      </c>
      <c r="I6" s="130"/>
      <c r="J6" s="130"/>
      <c r="K6" s="130"/>
    </row>
    <row r="7" spans="3:54" ht="20.100000000000001" customHeight="1" x14ac:dyDescent="0.2">
      <c r="C7" s="217" t="s">
        <v>388</v>
      </c>
      <c r="D7" s="216"/>
      <c r="E7" s="215"/>
      <c r="F7" s="214" t="s">
        <v>387</v>
      </c>
      <c r="G7" s="213"/>
      <c r="H7" s="2">
        <v>10</v>
      </c>
      <c r="I7" s="130"/>
      <c r="J7" s="130"/>
      <c r="K7" s="130"/>
    </row>
    <row r="8" spans="3:54" ht="20.25" customHeight="1" x14ac:dyDescent="0.2">
      <c r="C8" s="212" t="s">
        <v>11</v>
      </c>
      <c r="D8" s="212"/>
      <c r="E8" s="211"/>
      <c r="F8" s="210">
        <v>42491</v>
      </c>
      <c r="G8" s="210"/>
      <c r="H8" s="209"/>
      <c r="I8" s="130"/>
      <c r="J8" s="130"/>
      <c r="K8" s="130"/>
    </row>
    <row r="9" spans="3:54" ht="25.5" customHeight="1" x14ac:dyDescent="0.2">
      <c r="C9" s="147" t="s">
        <v>386</v>
      </c>
      <c r="D9" s="147"/>
      <c r="E9" s="147"/>
      <c r="F9" s="208" t="s">
        <v>10</v>
      </c>
      <c r="G9" s="207"/>
      <c r="H9" s="131"/>
      <c r="I9" s="130"/>
      <c r="J9" s="130"/>
      <c r="K9" s="130"/>
    </row>
    <row r="10" spans="3:54" ht="18" customHeight="1" x14ac:dyDescent="0.2">
      <c r="C10" s="148" t="s">
        <v>385</v>
      </c>
      <c r="D10" s="148"/>
      <c r="E10" s="148"/>
      <c r="F10" s="69">
        <f>4067553.53</f>
        <v>4067553.53</v>
      </c>
      <c r="G10" s="69"/>
      <c r="H10" s="131"/>
      <c r="I10" s="130"/>
      <c r="J10" s="132"/>
      <c r="K10" s="132"/>
      <c r="L10" s="7"/>
    </row>
    <row r="11" spans="3:54" ht="18" customHeight="1" x14ac:dyDescent="0.2">
      <c r="C11" s="148" t="s">
        <v>384</v>
      </c>
      <c r="D11" s="148"/>
      <c r="E11" s="148"/>
      <c r="F11" s="171"/>
      <c r="G11" s="170"/>
      <c r="H11" s="131"/>
      <c r="I11" s="130"/>
      <c r="J11" s="132"/>
      <c r="K11" s="132"/>
      <c r="L11" s="7"/>
    </row>
    <row r="12" spans="3:54" ht="18" customHeight="1" x14ac:dyDescent="0.2">
      <c r="C12" s="148" t="s">
        <v>383</v>
      </c>
      <c r="D12" s="148"/>
      <c r="E12" s="148"/>
      <c r="F12" s="171"/>
      <c r="G12" s="170"/>
      <c r="H12" s="131"/>
      <c r="I12" s="130"/>
      <c r="J12" s="132"/>
      <c r="K12" s="132"/>
    </row>
    <row r="13" spans="3:54" ht="18" customHeight="1" x14ac:dyDescent="0.2">
      <c r="C13" s="148" t="s">
        <v>382</v>
      </c>
      <c r="D13" s="148"/>
      <c r="E13" s="148"/>
      <c r="F13" s="171">
        <v>0</v>
      </c>
      <c r="G13" s="170"/>
      <c r="H13" s="131"/>
      <c r="I13" s="133"/>
      <c r="J13" s="132"/>
      <c r="K13" s="132"/>
    </row>
    <row r="14" spans="3:54" ht="18" customHeight="1" x14ac:dyDescent="0.2">
      <c r="C14" s="148" t="s">
        <v>381</v>
      </c>
      <c r="D14" s="148"/>
      <c r="E14" s="148"/>
      <c r="F14" s="171"/>
      <c r="G14" s="170"/>
      <c r="H14" s="131"/>
      <c r="I14" s="133"/>
      <c r="J14" s="132"/>
      <c r="K14" s="132"/>
    </row>
    <row r="15" spans="3:54" ht="18" customHeight="1" x14ac:dyDescent="0.2">
      <c r="C15" s="206" t="s">
        <v>380</v>
      </c>
      <c r="D15" s="206"/>
      <c r="E15" s="206"/>
      <c r="F15" s="171"/>
      <c r="G15" s="170"/>
      <c r="H15" s="131"/>
      <c r="I15" s="133"/>
      <c r="J15" s="132"/>
      <c r="K15" s="132"/>
    </row>
    <row r="16" spans="3:54" ht="18" customHeight="1" x14ac:dyDescent="0.2">
      <c r="C16" s="147" t="s">
        <v>379</v>
      </c>
      <c r="D16" s="147"/>
      <c r="E16" s="147"/>
      <c r="F16" s="169">
        <f>SUM(F10:G14)-F15</f>
        <v>4067553.53</v>
      </c>
      <c r="G16" s="168"/>
      <c r="H16" s="131"/>
      <c r="I16" s="133"/>
      <c r="J16" s="132"/>
      <c r="K16" s="132"/>
    </row>
    <row r="17" spans="1:11" ht="18" customHeight="1" x14ac:dyDescent="0.2">
      <c r="C17" s="148" t="s">
        <v>378</v>
      </c>
      <c r="D17" s="148"/>
      <c r="E17" s="148"/>
      <c r="F17" s="171">
        <v>1.66</v>
      </c>
      <c r="G17" s="170"/>
      <c r="H17" s="131"/>
      <c r="I17" s="130"/>
      <c r="J17" s="132"/>
      <c r="K17" s="132"/>
    </row>
    <row r="18" spans="1:11" ht="18" customHeight="1" x14ac:dyDescent="0.2">
      <c r="C18" s="142" t="s">
        <v>377</v>
      </c>
      <c r="D18" s="142"/>
      <c r="E18" s="142"/>
      <c r="F18" s="205"/>
      <c r="G18" s="204"/>
      <c r="H18" s="131"/>
      <c r="I18" s="130"/>
      <c r="J18" s="132"/>
      <c r="K18" s="132"/>
    </row>
    <row r="19" spans="1:11" ht="18" customHeight="1" x14ac:dyDescent="0.2">
      <c r="C19" s="148" t="s">
        <v>376</v>
      </c>
      <c r="D19" s="148"/>
      <c r="E19" s="148"/>
      <c r="F19" s="171"/>
      <c r="G19" s="170"/>
      <c r="H19" s="131"/>
      <c r="I19" s="130"/>
      <c r="J19" s="132"/>
      <c r="K19" s="132"/>
    </row>
    <row r="20" spans="1:11" ht="18" customHeight="1" x14ac:dyDescent="0.2">
      <c r="C20" s="148" t="s">
        <v>375</v>
      </c>
      <c r="D20" s="148"/>
      <c r="E20" s="148"/>
      <c r="F20" s="171"/>
      <c r="G20" s="170"/>
      <c r="H20" s="131"/>
      <c r="I20" s="130"/>
      <c r="J20" s="132"/>
      <c r="K20" s="132"/>
    </row>
    <row r="21" spans="1:11" ht="18" customHeight="1" x14ac:dyDescent="0.2">
      <c r="C21" s="148" t="s">
        <v>374</v>
      </c>
      <c r="D21" s="148"/>
      <c r="E21" s="148"/>
      <c r="F21" s="171"/>
      <c r="G21" s="170"/>
      <c r="H21" s="131"/>
      <c r="I21" s="130"/>
      <c r="J21" s="132"/>
      <c r="K21" s="132"/>
    </row>
    <row r="22" spans="1:11" ht="18" customHeight="1" x14ac:dyDescent="0.2">
      <c r="C22" s="148" t="s">
        <v>373</v>
      </c>
      <c r="D22" s="148"/>
      <c r="E22" s="148"/>
      <c r="F22" s="171"/>
      <c r="G22" s="170"/>
      <c r="H22" s="131"/>
      <c r="I22" s="130"/>
      <c r="J22" s="132"/>
      <c r="K22" s="132"/>
    </row>
    <row r="23" spans="1:11" ht="18" customHeight="1" x14ac:dyDescent="0.2">
      <c r="C23" s="203" t="s">
        <v>372</v>
      </c>
      <c r="D23" s="203"/>
      <c r="E23" s="203"/>
      <c r="F23" s="202">
        <f>SUM(F17:G22)</f>
        <v>1.66</v>
      </c>
      <c r="G23" s="201"/>
      <c r="H23" s="131"/>
      <c r="I23" s="130"/>
      <c r="J23" s="132"/>
      <c r="K23" s="132"/>
    </row>
    <row r="24" spans="1:11" ht="18" customHeight="1" x14ac:dyDescent="0.2">
      <c r="C24" s="147" t="s">
        <v>371</v>
      </c>
      <c r="D24" s="147"/>
      <c r="E24" s="147"/>
      <c r="F24" s="169">
        <f>F23+F16</f>
        <v>4067555.19</v>
      </c>
      <c r="G24" s="168"/>
      <c r="H24" s="131"/>
      <c r="I24" s="130"/>
      <c r="J24" s="132"/>
      <c r="K24" s="132"/>
    </row>
    <row r="25" spans="1:11" ht="6" customHeight="1" x14ac:dyDescent="0.2">
      <c r="C25" s="200"/>
      <c r="D25" s="200"/>
      <c r="E25" s="200"/>
      <c r="F25" s="199"/>
      <c r="G25" s="198"/>
      <c r="H25" s="131"/>
      <c r="I25" s="130"/>
      <c r="J25" s="132"/>
      <c r="K25" s="132"/>
    </row>
    <row r="26" spans="1:11" ht="27" customHeight="1" x14ac:dyDescent="0.2">
      <c r="C26" s="147" t="s">
        <v>370</v>
      </c>
      <c r="D26" s="147"/>
      <c r="E26" s="147"/>
      <c r="F26" s="169" t="s">
        <v>10</v>
      </c>
      <c r="G26" s="168"/>
      <c r="H26" s="131"/>
      <c r="I26" s="130"/>
      <c r="J26" s="132"/>
      <c r="K26" s="132"/>
    </row>
    <row r="27" spans="1:11" ht="18" customHeight="1" x14ac:dyDescent="0.2">
      <c r="C27" s="197" t="s">
        <v>369</v>
      </c>
      <c r="D27" s="197"/>
      <c r="E27" s="197"/>
      <c r="F27" s="196">
        <f>F28+SUM(F34:F37)</f>
        <v>4775623.5876000002</v>
      </c>
      <c r="G27" s="195"/>
      <c r="H27" s="34"/>
      <c r="I27" s="184"/>
      <c r="J27" s="132"/>
      <c r="K27" s="132"/>
    </row>
    <row r="28" spans="1:11" ht="18" customHeight="1" x14ac:dyDescent="0.2">
      <c r="A28" s="188"/>
      <c r="C28" s="194" t="s">
        <v>368</v>
      </c>
      <c r="D28" s="194"/>
      <c r="E28" s="194"/>
      <c r="F28" s="193">
        <f>F29+F32+F33</f>
        <v>3790336.34</v>
      </c>
      <c r="G28" s="192"/>
      <c r="H28" s="34"/>
      <c r="I28" s="184"/>
      <c r="J28" s="132"/>
      <c r="K28" s="132"/>
    </row>
    <row r="29" spans="1:11" ht="18" customHeight="1" x14ac:dyDescent="0.2">
      <c r="C29" s="191" t="s">
        <v>367</v>
      </c>
      <c r="D29" s="191"/>
      <c r="E29" s="191"/>
      <c r="F29" s="190">
        <f>F30+F31</f>
        <v>3082056.76</v>
      </c>
      <c r="G29" s="189"/>
      <c r="H29" s="34"/>
      <c r="I29" s="184"/>
      <c r="J29" s="132"/>
      <c r="K29" s="132"/>
    </row>
    <row r="30" spans="1:11" ht="18" customHeight="1" x14ac:dyDescent="0.2">
      <c r="A30" s="188" t="s">
        <v>366</v>
      </c>
      <c r="B30" s="6" t="s">
        <v>359</v>
      </c>
      <c r="C30" s="148" t="s">
        <v>365</v>
      </c>
      <c r="D30" s="148"/>
      <c r="E30" s="148"/>
      <c r="F30" s="164">
        <f>'[1]TCE - ANEXO II - Preencher'!X1</f>
        <v>1997449.6399999994</v>
      </c>
      <c r="G30" s="82"/>
      <c r="H30" s="34" t="s">
        <v>357</v>
      </c>
      <c r="I30" s="184"/>
      <c r="J30" s="132"/>
      <c r="K30" s="132"/>
    </row>
    <row r="31" spans="1:11" ht="18" customHeight="1" x14ac:dyDescent="0.2">
      <c r="A31" s="188" t="s">
        <v>364</v>
      </c>
      <c r="B31" s="6" t="s">
        <v>359</v>
      </c>
      <c r="C31" s="148" t="s">
        <v>363</v>
      </c>
      <c r="D31" s="148"/>
      <c r="E31" s="148"/>
      <c r="F31" s="164">
        <f>'[1]TCE - ANEXO II - Preencher'!X2</f>
        <v>1084607.1200000003</v>
      </c>
      <c r="G31" s="82"/>
      <c r="H31" s="34" t="s">
        <v>357</v>
      </c>
      <c r="I31" s="184"/>
      <c r="J31" s="132"/>
      <c r="K31" s="132"/>
    </row>
    <row r="32" spans="1:11" ht="18" customHeight="1" x14ac:dyDescent="0.2">
      <c r="A32" s="188" t="s">
        <v>362</v>
      </c>
      <c r="B32" s="6" t="s">
        <v>359</v>
      </c>
      <c r="C32" s="148" t="s">
        <v>361</v>
      </c>
      <c r="D32" s="148"/>
      <c r="E32" s="148"/>
      <c r="F32" s="164">
        <f>'[1]TCE - ANEXO II - Preencher'!X4</f>
        <v>0</v>
      </c>
      <c r="G32" s="82"/>
      <c r="H32" s="34" t="s">
        <v>357</v>
      </c>
      <c r="I32" s="184"/>
      <c r="J32" s="132"/>
      <c r="K32" s="132"/>
    </row>
    <row r="33" spans="1:14" ht="18" customHeight="1" x14ac:dyDescent="0.2">
      <c r="A33" s="188" t="s">
        <v>360</v>
      </c>
      <c r="B33" s="6" t="s">
        <v>359</v>
      </c>
      <c r="C33" s="148" t="s">
        <v>358</v>
      </c>
      <c r="D33" s="148"/>
      <c r="E33" s="148"/>
      <c r="F33" s="164">
        <f>'[1]TCE - ANEXO II - Preencher'!X3</f>
        <v>708279.57999999984</v>
      </c>
      <c r="G33" s="82"/>
      <c r="H33" s="34" t="s">
        <v>357</v>
      </c>
      <c r="I33" s="184"/>
      <c r="J33" s="132"/>
      <c r="K33" s="132"/>
      <c r="M33" s="187"/>
    </row>
    <row r="34" spans="1:14" ht="18" customHeight="1" x14ac:dyDescent="0.2">
      <c r="A34" t="s">
        <v>337</v>
      </c>
      <c r="B34" s="6" t="s">
        <v>336</v>
      </c>
      <c r="C34" s="148" t="s">
        <v>356</v>
      </c>
      <c r="D34" s="148"/>
      <c r="E34" s="148"/>
      <c r="F34" s="164">
        <f>'[1]MEM.CÁLC.FP.'!$D$105</f>
        <v>301750.90319999994</v>
      </c>
      <c r="G34" s="82"/>
      <c r="H34" s="34" t="s">
        <v>334</v>
      </c>
      <c r="I34" s="184"/>
      <c r="J34" s="132"/>
      <c r="K34" s="132"/>
      <c r="L34" s="187"/>
      <c r="M34" s="47"/>
    </row>
    <row r="35" spans="1:14" ht="18" customHeight="1" x14ac:dyDescent="0.2">
      <c r="A35" t="s">
        <v>339</v>
      </c>
      <c r="B35" s="6" t="s">
        <v>336</v>
      </c>
      <c r="C35" s="148" t="s">
        <v>355</v>
      </c>
      <c r="D35" s="148"/>
      <c r="E35" s="148"/>
      <c r="F35" s="164">
        <f>IF(G5="SIM","",'[1]MEM.CÁLC.FP.'!$D$106)</f>
        <v>37718.8629</v>
      </c>
      <c r="G35" s="82"/>
      <c r="H35" s="34" t="s">
        <v>334</v>
      </c>
      <c r="I35" s="184"/>
      <c r="J35" s="132"/>
      <c r="K35" s="132"/>
      <c r="L35" s="187"/>
      <c r="M35" s="47"/>
      <c r="N35" s="7"/>
    </row>
    <row r="36" spans="1:14" ht="18" customHeight="1" x14ac:dyDescent="0.2">
      <c r="A36" s="4" t="s">
        <v>354</v>
      </c>
      <c r="B36" s="186" t="s">
        <v>353</v>
      </c>
      <c r="C36" s="148" t="s">
        <v>352</v>
      </c>
      <c r="D36" s="148"/>
      <c r="E36" s="148"/>
      <c r="F36" s="164">
        <f>'[1]MEM.CÁLC.FP.'!$C$109</f>
        <v>41389.549999999988</v>
      </c>
      <c r="G36" s="82"/>
      <c r="H36" s="34" t="s">
        <v>334</v>
      </c>
      <c r="I36" s="184"/>
      <c r="J36" s="132"/>
      <c r="K36" s="132"/>
      <c r="M36" s="47"/>
    </row>
    <row r="37" spans="1:14" ht="18" customHeight="1" x14ac:dyDescent="0.2">
      <c r="C37" s="185" t="s">
        <v>351</v>
      </c>
      <c r="D37" s="185"/>
      <c r="E37" s="185"/>
      <c r="F37" s="180">
        <f>F38+F42+F46</f>
        <v>604427.93149999995</v>
      </c>
      <c r="G37" s="179"/>
      <c r="H37" s="34"/>
      <c r="I37" s="184"/>
      <c r="J37" s="132"/>
      <c r="K37" s="132"/>
    </row>
    <row r="38" spans="1:14" ht="18" customHeight="1" x14ac:dyDescent="0.2">
      <c r="C38" s="183" t="s">
        <v>350</v>
      </c>
      <c r="D38" s="183"/>
      <c r="E38" s="183"/>
      <c r="F38" s="182">
        <f>SUM(F39:G41)</f>
        <v>529458.07149999996</v>
      </c>
      <c r="G38" s="181"/>
      <c r="H38" s="34"/>
      <c r="I38" s="176"/>
      <c r="J38" s="132"/>
      <c r="K38" s="132"/>
    </row>
    <row r="39" spans="1:14" ht="18" customHeight="1" x14ac:dyDescent="0.2">
      <c r="C39" s="142" t="s">
        <v>349</v>
      </c>
      <c r="D39" s="142"/>
      <c r="E39" s="142"/>
      <c r="F39" s="178">
        <f>SUM('[1]MEM.CÁLC.FP.'!D6:D7)</f>
        <v>485741.35</v>
      </c>
      <c r="G39" s="177"/>
      <c r="H39" s="34" t="s">
        <v>334</v>
      </c>
      <c r="I39" s="176"/>
      <c r="J39" s="132"/>
      <c r="K39" s="132"/>
    </row>
    <row r="40" spans="1:14" ht="18" customHeight="1" x14ac:dyDescent="0.2">
      <c r="A40" t="s">
        <v>337</v>
      </c>
      <c r="B40" s="6" t="s">
        <v>336</v>
      </c>
      <c r="C40" s="142" t="s">
        <v>348</v>
      </c>
      <c r="D40" s="142"/>
      <c r="E40" s="142"/>
      <c r="F40" s="178">
        <f>SUM('[1]MEM.CÁLC.FP.'!F6:F7)</f>
        <v>38859.307999999997</v>
      </c>
      <c r="G40" s="177"/>
      <c r="H40" s="34" t="s">
        <v>334</v>
      </c>
      <c r="I40" s="176"/>
      <c r="J40" s="132"/>
      <c r="K40" s="132"/>
    </row>
    <row r="41" spans="1:14" ht="18" customHeight="1" x14ac:dyDescent="0.2">
      <c r="A41" t="s">
        <v>339</v>
      </c>
      <c r="B41" s="6" t="s">
        <v>336</v>
      </c>
      <c r="C41" s="142" t="s">
        <v>347</v>
      </c>
      <c r="D41" s="142"/>
      <c r="E41" s="142"/>
      <c r="F41" s="178">
        <f>IF(G5="SIM","",SUM('[1]MEM.CÁLC.FP.'!G6:G7))</f>
        <v>4857.4134999999997</v>
      </c>
      <c r="G41" s="177"/>
      <c r="H41" s="34" t="s">
        <v>334</v>
      </c>
      <c r="I41" s="176"/>
      <c r="J41" s="132"/>
      <c r="K41" s="132"/>
    </row>
    <row r="42" spans="1:14" ht="18" customHeight="1" x14ac:dyDescent="0.2">
      <c r="C42" s="146" t="s">
        <v>346</v>
      </c>
      <c r="D42" s="146"/>
      <c r="E42" s="146"/>
      <c r="F42" s="180">
        <f>SUM(F43:G45)</f>
        <v>0</v>
      </c>
      <c r="G42" s="179"/>
      <c r="H42" s="34"/>
      <c r="I42" s="130"/>
      <c r="J42" s="132"/>
      <c r="K42" s="132"/>
    </row>
    <row r="43" spans="1:14" ht="18" customHeight="1" x14ac:dyDescent="0.2">
      <c r="C43" s="142" t="s">
        <v>345</v>
      </c>
      <c r="D43" s="142"/>
      <c r="E43" s="142"/>
      <c r="F43" s="178">
        <f>SUM('[1]MEM.CÁLC.FP.'!D9:D10)</f>
        <v>0</v>
      </c>
      <c r="G43" s="177"/>
      <c r="H43" s="34" t="s">
        <v>334</v>
      </c>
      <c r="I43" s="130"/>
      <c r="J43" s="132"/>
      <c r="K43" s="132"/>
    </row>
    <row r="44" spans="1:14" ht="18" customHeight="1" x14ac:dyDescent="0.2">
      <c r="A44" t="s">
        <v>337</v>
      </c>
      <c r="B44" s="6" t="s">
        <v>336</v>
      </c>
      <c r="C44" s="142" t="s">
        <v>344</v>
      </c>
      <c r="D44" s="142"/>
      <c r="E44" s="142"/>
      <c r="F44" s="178">
        <f>SUM('[1]MEM.CÁLC.FP.'!F9:F10)</f>
        <v>0</v>
      </c>
      <c r="G44" s="177"/>
      <c r="H44" s="34" t="s">
        <v>334</v>
      </c>
      <c r="I44" s="130"/>
      <c r="J44" s="132"/>
      <c r="K44" s="132"/>
    </row>
    <row r="45" spans="1:14" ht="18" customHeight="1" x14ac:dyDescent="0.2">
      <c r="A45" t="s">
        <v>339</v>
      </c>
      <c r="B45" s="6" t="s">
        <v>336</v>
      </c>
      <c r="C45" s="142" t="s">
        <v>343</v>
      </c>
      <c r="D45" s="142"/>
      <c r="E45" s="142"/>
      <c r="F45" s="178">
        <f>IF(G5="SIM","",SUM('[1]MEM.CÁLC.FP.'!G9:G10))</f>
        <v>0</v>
      </c>
      <c r="G45" s="177"/>
      <c r="H45" s="34" t="s">
        <v>334</v>
      </c>
      <c r="I45" s="130"/>
      <c r="J45" s="132"/>
      <c r="K45" s="132"/>
    </row>
    <row r="46" spans="1:14" ht="18" customHeight="1" x14ac:dyDescent="0.2">
      <c r="C46" s="146" t="s">
        <v>342</v>
      </c>
      <c r="D46" s="146"/>
      <c r="E46" s="146"/>
      <c r="F46" s="180">
        <f>SUM(F47:G50)</f>
        <v>74969.86</v>
      </c>
      <c r="G46" s="179"/>
      <c r="H46" s="34"/>
      <c r="I46" s="176"/>
      <c r="J46" s="132"/>
      <c r="K46" s="132"/>
    </row>
    <row r="47" spans="1:14" ht="18" customHeight="1" x14ac:dyDescent="0.2">
      <c r="C47" s="142" t="s">
        <v>341</v>
      </c>
      <c r="D47" s="142"/>
      <c r="E47" s="142"/>
      <c r="F47" s="178">
        <f>'[1]MEM.CÁLC.FP.'!D12+'[1]MEM.CÁLC.FP.'!D14-'[1]MEM.CÁLC.FP.'!D13-'[1]MEM.CÁLC.FP.'!D15</f>
        <v>61315.479999999996</v>
      </c>
      <c r="G47" s="177"/>
      <c r="H47" s="34" t="s">
        <v>334</v>
      </c>
      <c r="I47" s="176"/>
      <c r="J47" s="132"/>
      <c r="K47" s="132"/>
    </row>
    <row r="48" spans="1:14" ht="18" customHeight="1" x14ac:dyDescent="0.2">
      <c r="A48" t="s">
        <v>337</v>
      </c>
      <c r="B48" s="6" t="s">
        <v>336</v>
      </c>
      <c r="C48" s="142" t="s">
        <v>340</v>
      </c>
      <c r="D48" s="142"/>
      <c r="E48" s="142"/>
      <c r="F48" s="178">
        <f>SUM('[1]MEM.CÁLC.FP.'!F12:F15)</f>
        <v>2675.46</v>
      </c>
      <c r="G48" s="177"/>
      <c r="H48" s="34" t="s">
        <v>334</v>
      </c>
      <c r="I48" s="176"/>
      <c r="J48" s="132"/>
      <c r="K48" s="132"/>
    </row>
    <row r="49" spans="1:13" ht="18" customHeight="1" x14ac:dyDescent="0.2">
      <c r="A49" t="s">
        <v>339</v>
      </c>
      <c r="B49" s="6" t="s">
        <v>336</v>
      </c>
      <c r="C49" s="142" t="s">
        <v>338</v>
      </c>
      <c r="D49" s="142"/>
      <c r="E49" s="142"/>
      <c r="F49" s="178">
        <f>IF(G5="SIM","",SUM('[1]MEM.CÁLC.FP.'!G12:G15))</f>
        <v>450.9</v>
      </c>
      <c r="G49" s="177"/>
      <c r="H49" s="34" t="s">
        <v>334</v>
      </c>
      <c r="I49" s="133"/>
      <c r="J49" s="132"/>
      <c r="K49" s="132"/>
    </row>
    <row r="50" spans="1:13" ht="18" customHeight="1" x14ac:dyDescent="0.2">
      <c r="A50" t="s">
        <v>337</v>
      </c>
      <c r="B50" s="6" t="s">
        <v>336</v>
      </c>
      <c r="C50" s="142" t="s">
        <v>335</v>
      </c>
      <c r="D50" s="142"/>
      <c r="E50" s="142"/>
      <c r="F50" s="178">
        <f>SUM('[1]MEM.CÁLC.FP.'!H12:H15)</f>
        <v>10528.02</v>
      </c>
      <c r="G50" s="177"/>
      <c r="H50" s="34" t="s">
        <v>334</v>
      </c>
      <c r="I50" s="176"/>
      <c r="J50" s="132"/>
      <c r="K50" s="132"/>
    </row>
    <row r="51" spans="1:13" ht="18" customHeight="1" x14ac:dyDescent="0.2">
      <c r="C51" s="147" t="s">
        <v>333</v>
      </c>
      <c r="D51" s="147"/>
      <c r="E51" s="147"/>
      <c r="F51" s="169">
        <f>SUM(F52:G59)</f>
        <v>238978.01</v>
      </c>
      <c r="G51" s="168"/>
      <c r="H51" s="131"/>
      <c r="I51" s="130"/>
      <c r="J51" s="132"/>
      <c r="K51" s="132"/>
    </row>
    <row r="52" spans="1:13" ht="18" customHeight="1" x14ac:dyDescent="0.2">
      <c r="A52" t="s">
        <v>332</v>
      </c>
      <c r="B52" s="6" t="s">
        <v>331</v>
      </c>
      <c r="C52" s="148" t="s">
        <v>330</v>
      </c>
      <c r="D52" s="148"/>
      <c r="E52" s="148"/>
      <c r="F52" s="171">
        <v>156470.43</v>
      </c>
      <c r="G52" s="170"/>
      <c r="H52" s="34" t="s">
        <v>272</v>
      </c>
      <c r="I52" s="130"/>
      <c r="J52" s="132"/>
      <c r="K52" s="132"/>
    </row>
    <row r="53" spans="1:13" ht="18" customHeight="1" x14ac:dyDescent="0.2">
      <c r="A53" t="s">
        <v>329</v>
      </c>
      <c r="B53" s="6" t="s">
        <v>328</v>
      </c>
      <c r="C53" s="148" t="s">
        <v>327</v>
      </c>
      <c r="D53" s="148"/>
      <c r="E53" s="148"/>
      <c r="F53" s="171">
        <v>57872.44</v>
      </c>
      <c r="G53" s="170"/>
      <c r="H53" s="34" t="s">
        <v>272</v>
      </c>
      <c r="I53" s="130"/>
      <c r="J53" s="132"/>
      <c r="K53" s="132"/>
      <c r="L53" s="47"/>
    </row>
    <row r="54" spans="1:13" ht="18" customHeight="1" x14ac:dyDescent="0.2">
      <c r="A54" t="s">
        <v>326</v>
      </c>
      <c r="B54" s="6" t="s">
        <v>306</v>
      </c>
      <c r="C54" s="148" t="s">
        <v>325</v>
      </c>
      <c r="D54" s="148"/>
      <c r="E54" s="148"/>
      <c r="F54" s="171">
        <v>4078.55</v>
      </c>
      <c r="G54" s="170"/>
      <c r="H54" s="34" t="s">
        <v>272</v>
      </c>
      <c r="I54" s="130"/>
      <c r="J54" s="132"/>
      <c r="K54" s="132"/>
      <c r="L54" s="47"/>
    </row>
    <row r="55" spans="1:13" ht="18" customHeight="1" x14ac:dyDescent="0.2">
      <c r="A55" t="s">
        <v>324</v>
      </c>
      <c r="B55" s="6" t="s">
        <v>298</v>
      </c>
      <c r="C55" s="148" t="s">
        <v>323</v>
      </c>
      <c r="D55" s="148"/>
      <c r="E55" s="148"/>
      <c r="F55" s="171">
        <v>512.20000000000005</v>
      </c>
      <c r="G55" s="170"/>
      <c r="H55" s="34" t="s">
        <v>272</v>
      </c>
      <c r="I55" s="130"/>
      <c r="J55" s="132"/>
      <c r="K55" s="132"/>
      <c r="L55" s="7"/>
    </row>
    <row r="56" spans="1:13" ht="18" customHeight="1" x14ac:dyDescent="0.2">
      <c r="A56" t="s">
        <v>322</v>
      </c>
      <c r="B56" s="6" t="s">
        <v>321</v>
      </c>
      <c r="C56" s="148" t="s">
        <v>320</v>
      </c>
      <c r="D56" s="148"/>
      <c r="E56" s="148"/>
      <c r="F56" s="171">
        <v>0</v>
      </c>
      <c r="G56" s="170"/>
      <c r="H56" s="34" t="s">
        <v>272</v>
      </c>
      <c r="I56" s="130"/>
      <c r="J56" s="132"/>
      <c r="K56" s="132"/>
      <c r="L56" s="7"/>
      <c r="M56" s="7"/>
    </row>
    <row r="57" spans="1:13" ht="18" customHeight="1" x14ac:dyDescent="0.2">
      <c r="A57" t="s">
        <v>319</v>
      </c>
      <c r="B57" s="6" t="s">
        <v>318</v>
      </c>
      <c r="C57" s="148" t="s">
        <v>317</v>
      </c>
      <c r="D57" s="148"/>
      <c r="E57" s="148"/>
      <c r="F57" s="171">
        <v>0</v>
      </c>
      <c r="G57" s="170"/>
      <c r="H57" s="34" t="s">
        <v>272</v>
      </c>
      <c r="I57" s="130"/>
      <c r="J57" s="132"/>
      <c r="K57" s="132"/>
      <c r="L57" s="7"/>
      <c r="M57" s="7"/>
    </row>
    <row r="58" spans="1:13" ht="18" customHeight="1" x14ac:dyDescent="0.2">
      <c r="A58" t="s">
        <v>316</v>
      </c>
      <c r="B58" s="6" t="s">
        <v>315</v>
      </c>
      <c r="C58" s="142" t="s">
        <v>314</v>
      </c>
      <c r="D58" s="142"/>
      <c r="E58" s="142"/>
      <c r="F58" s="171">
        <v>0</v>
      </c>
      <c r="G58" s="170"/>
      <c r="H58" s="34" t="s">
        <v>272</v>
      </c>
      <c r="I58" s="130"/>
      <c r="J58" s="132"/>
      <c r="K58" s="132"/>
      <c r="L58" s="7"/>
      <c r="M58" s="7"/>
    </row>
    <row r="59" spans="1:13" ht="18" customHeight="1" x14ac:dyDescent="0.2">
      <c r="A59" t="s">
        <v>313</v>
      </c>
      <c r="B59" s="6" t="s">
        <v>274</v>
      </c>
      <c r="C59" s="148" t="s">
        <v>312</v>
      </c>
      <c r="D59" s="148"/>
      <c r="E59" s="148"/>
      <c r="F59" s="171">
        <v>20044.39</v>
      </c>
      <c r="G59" s="170"/>
      <c r="H59" s="34" t="s">
        <v>272</v>
      </c>
      <c r="I59" s="130"/>
      <c r="J59" s="132"/>
      <c r="K59" s="132"/>
    </row>
    <row r="60" spans="1:13" ht="18" customHeight="1" x14ac:dyDescent="0.2">
      <c r="C60" s="147" t="s">
        <v>311</v>
      </c>
      <c r="D60" s="147"/>
      <c r="E60" s="147"/>
      <c r="F60" s="169">
        <f>SUM(F61:G65)+F66+F75+F76</f>
        <v>218136.91</v>
      </c>
      <c r="G60" s="168"/>
      <c r="H60" s="131"/>
      <c r="I60" s="130"/>
      <c r="J60" s="132"/>
      <c r="K60" s="132"/>
    </row>
    <row r="61" spans="1:13" ht="18" customHeight="1" x14ac:dyDescent="0.2">
      <c r="A61" t="s">
        <v>310</v>
      </c>
      <c r="B61" s="6" t="s">
        <v>309</v>
      </c>
      <c r="C61" s="148" t="s">
        <v>308</v>
      </c>
      <c r="D61" s="148"/>
      <c r="E61" s="148"/>
      <c r="F61" s="171">
        <v>33954.78</v>
      </c>
      <c r="G61" s="170"/>
      <c r="H61" s="34" t="s">
        <v>272</v>
      </c>
      <c r="I61" s="130"/>
      <c r="J61" s="132"/>
      <c r="K61" s="132"/>
    </row>
    <row r="62" spans="1:13" ht="18" customHeight="1" x14ac:dyDescent="0.2">
      <c r="A62" t="s">
        <v>307</v>
      </c>
      <c r="B62" s="6" t="s">
        <v>306</v>
      </c>
      <c r="C62" s="148" t="s">
        <v>305</v>
      </c>
      <c r="D62" s="148"/>
      <c r="E62" s="148"/>
      <c r="F62" s="171">
        <f>120027.74+24507.99</f>
        <v>144535.73000000001</v>
      </c>
      <c r="G62" s="170"/>
      <c r="H62" s="34" t="s">
        <v>272</v>
      </c>
      <c r="I62" s="130"/>
      <c r="J62" s="132"/>
      <c r="K62" s="132"/>
    </row>
    <row r="63" spans="1:13" ht="18" customHeight="1" x14ac:dyDescent="0.2">
      <c r="A63" t="s">
        <v>304</v>
      </c>
      <c r="B63" s="6" t="s">
        <v>303</v>
      </c>
      <c r="C63" s="148" t="s">
        <v>302</v>
      </c>
      <c r="D63" s="148"/>
      <c r="E63" s="148"/>
      <c r="F63" s="171">
        <v>12791.74</v>
      </c>
      <c r="G63" s="170"/>
      <c r="H63" s="34" t="s">
        <v>272</v>
      </c>
      <c r="I63" s="130"/>
      <c r="J63" s="132"/>
      <c r="K63" s="132"/>
    </row>
    <row r="64" spans="1:13" ht="18" customHeight="1" x14ac:dyDescent="0.2">
      <c r="A64" t="s">
        <v>301</v>
      </c>
      <c r="B64" s="6" t="s">
        <v>287</v>
      </c>
      <c r="C64" s="148" t="s">
        <v>300</v>
      </c>
      <c r="D64" s="148"/>
      <c r="E64" s="148"/>
      <c r="F64" s="171">
        <f>'[1]TCE - ANEXO IV - Preencher'!Q20</f>
        <v>1743.1999999999998</v>
      </c>
      <c r="G64" s="170"/>
      <c r="H64" s="34" t="s">
        <v>272</v>
      </c>
      <c r="I64" s="133"/>
      <c r="J64" s="132"/>
      <c r="K64" s="132"/>
    </row>
    <row r="65" spans="1:11" ht="18" customHeight="1" x14ac:dyDescent="0.2">
      <c r="A65" t="s">
        <v>299</v>
      </c>
      <c r="B65" s="6" t="s">
        <v>298</v>
      </c>
      <c r="C65" s="148" t="s">
        <v>297</v>
      </c>
      <c r="D65" s="148"/>
      <c r="E65" s="148"/>
      <c r="F65" s="171">
        <v>3682</v>
      </c>
      <c r="G65" s="170"/>
      <c r="H65" s="34" t="s">
        <v>272</v>
      </c>
      <c r="I65" s="130"/>
      <c r="J65" s="132"/>
      <c r="K65" s="132"/>
    </row>
    <row r="66" spans="1:11" ht="18" customHeight="1" x14ac:dyDescent="0.2">
      <c r="C66" s="146" t="s">
        <v>296</v>
      </c>
      <c r="D66" s="146"/>
      <c r="E66" s="146"/>
      <c r="F66" s="167">
        <f>F67+F68</f>
        <v>14738.53</v>
      </c>
      <c r="G66" s="166"/>
      <c r="H66" s="131"/>
      <c r="I66" s="130"/>
      <c r="J66" s="132"/>
      <c r="K66" s="132"/>
    </row>
    <row r="67" spans="1:11" ht="18" customHeight="1" x14ac:dyDescent="0.2">
      <c r="A67" t="s">
        <v>295</v>
      </c>
      <c r="B67" s="6" t="s">
        <v>294</v>
      </c>
      <c r="C67" s="142" t="s">
        <v>293</v>
      </c>
      <c r="D67" s="142"/>
      <c r="E67" s="142"/>
      <c r="F67" s="171">
        <v>8528.5300000000007</v>
      </c>
      <c r="G67" s="170"/>
      <c r="H67" s="34" t="s">
        <v>272</v>
      </c>
      <c r="I67" s="130"/>
      <c r="J67" s="132"/>
      <c r="K67" s="132"/>
    </row>
    <row r="68" spans="1:11" ht="18" customHeight="1" x14ac:dyDescent="0.2">
      <c r="C68" s="146" t="s">
        <v>292</v>
      </c>
      <c r="D68" s="146"/>
      <c r="E68" s="146"/>
      <c r="F68" s="167">
        <f>F69+F70+F73+F74</f>
        <v>6210</v>
      </c>
      <c r="G68" s="166"/>
      <c r="H68" s="131"/>
      <c r="I68" s="130"/>
      <c r="J68" s="132"/>
      <c r="K68" s="132"/>
    </row>
    <row r="69" spans="1:11" ht="18" customHeight="1" x14ac:dyDescent="0.2">
      <c r="A69" t="s">
        <v>291</v>
      </c>
      <c r="B69" s="6" t="s">
        <v>282</v>
      </c>
      <c r="C69" s="142" t="s">
        <v>290</v>
      </c>
      <c r="D69" s="142"/>
      <c r="E69" s="142"/>
      <c r="F69" s="171">
        <v>0</v>
      </c>
      <c r="G69" s="170"/>
      <c r="H69" s="34" t="s">
        <v>272</v>
      </c>
      <c r="I69" s="130"/>
      <c r="J69" s="132"/>
      <c r="K69" s="132"/>
    </row>
    <row r="70" spans="1:11" ht="18" customHeight="1" x14ac:dyDescent="0.2">
      <c r="C70" s="146" t="s">
        <v>289</v>
      </c>
      <c r="D70" s="146"/>
      <c r="E70" s="146"/>
      <c r="F70" s="167">
        <f>SUM(F71:G72)</f>
        <v>0</v>
      </c>
      <c r="G70" s="166"/>
      <c r="H70" s="131"/>
      <c r="I70" s="130"/>
      <c r="J70" s="132"/>
      <c r="K70" s="132"/>
    </row>
    <row r="71" spans="1:11" ht="18" customHeight="1" x14ac:dyDescent="0.2">
      <c r="A71" t="s">
        <v>288</v>
      </c>
      <c r="B71" s="6" t="s">
        <v>287</v>
      </c>
      <c r="C71" s="142" t="s">
        <v>286</v>
      </c>
      <c r="D71" s="142"/>
      <c r="E71" s="142"/>
      <c r="F71" s="175">
        <v>0</v>
      </c>
      <c r="G71" s="174"/>
      <c r="H71" s="34" t="s">
        <v>272</v>
      </c>
      <c r="I71" s="130"/>
      <c r="J71" s="132"/>
      <c r="K71" s="132"/>
    </row>
    <row r="72" spans="1:11" ht="18" customHeight="1" x14ac:dyDescent="0.2">
      <c r="A72" t="s">
        <v>285</v>
      </c>
      <c r="B72" s="6" t="s">
        <v>282</v>
      </c>
      <c r="C72" s="142" t="s">
        <v>284</v>
      </c>
      <c r="D72" s="142"/>
      <c r="E72" s="142"/>
      <c r="F72" s="175">
        <v>0</v>
      </c>
      <c r="G72" s="174"/>
      <c r="H72" s="34" t="s">
        <v>272</v>
      </c>
      <c r="I72" s="130"/>
      <c r="J72" s="132"/>
      <c r="K72" s="132"/>
    </row>
    <row r="73" spans="1:11" ht="18" customHeight="1" x14ac:dyDescent="0.2">
      <c r="A73" t="s">
        <v>283</v>
      </c>
      <c r="B73" s="6" t="s">
        <v>282</v>
      </c>
      <c r="C73" s="142" t="s">
        <v>281</v>
      </c>
      <c r="D73" s="142"/>
      <c r="E73" s="142"/>
      <c r="F73" s="175">
        <v>6210</v>
      </c>
      <c r="G73" s="174"/>
      <c r="H73" s="34" t="s">
        <v>272</v>
      </c>
      <c r="I73" s="130"/>
      <c r="J73" s="132"/>
      <c r="K73" s="132"/>
    </row>
    <row r="74" spans="1:11" ht="18" customHeight="1" x14ac:dyDescent="0.2">
      <c r="A74" t="s">
        <v>280</v>
      </c>
      <c r="B74" s="6" t="s">
        <v>274</v>
      </c>
      <c r="C74" s="142" t="s">
        <v>279</v>
      </c>
      <c r="D74" s="142"/>
      <c r="E74" s="142"/>
      <c r="F74" s="175"/>
      <c r="G74" s="174"/>
      <c r="H74" s="34" t="s">
        <v>272</v>
      </c>
      <c r="I74" s="130"/>
      <c r="J74" s="132"/>
      <c r="K74" s="132"/>
    </row>
    <row r="75" spans="1:11" ht="18" customHeight="1" x14ac:dyDescent="0.2">
      <c r="A75" t="s">
        <v>278</v>
      </c>
      <c r="B75" s="6" t="s">
        <v>277</v>
      </c>
      <c r="C75" s="153" t="s">
        <v>276</v>
      </c>
      <c r="D75" s="153"/>
      <c r="E75" s="153"/>
      <c r="F75" s="171">
        <v>6248.25</v>
      </c>
      <c r="G75" s="170"/>
      <c r="H75" s="34" t="s">
        <v>272</v>
      </c>
      <c r="I75" s="173"/>
      <c r="J75" s="172"/>
      <c r="K75" s="172"/>
    </row>
    <row r="76" spans="1:11" ht="18" customHeight="1" x14ac:dyDescent="0.2">
      <c r="A76" t="s">
        <v>275</v>
      </c>
      <c r="B76" s="6" t="s">
        <v>274</v>
      </c>
      <c r="C76" s="148" t="s">
        <v>273</v>
      </c>
      <c r="D76" s="148"/>
      <c r="E76" s="148"/>
      <c r="F76" s="171">
        <v>442.68</v>
      </c>
      <c r="G76" s="170"/>
      <c r="H76" s="34" t="s">
        <v>272</v>
      </c>
      <c r="I76" s="130"/>
      <c r="J76" s="132"/>
      <c r="K76" s="132"/>
    </row>
    <row r="77" spans="1:11" ht="18" customHeight="1" x14ac:dyDescent="0.2">
      <c r="C77" s="147" t="s">
        <v>271</v>
      </c>
      <c r="D77" s="147"/>
      <c r="E77" s="147"/>
      <c r="F77" s="169">
        <f>F78+F79+F82</f>
        <v>5457.25</v>
      </c>
      <c r="G77" s="168"/>
      <c r="H77" s="141"/>
      <c r="I77" s="130"/>
      <c r="J77" s="132"/>
      <c r="K77" s="132"/>
    </row>
    <row r="78" spans="1:11" ht="18" customHeight="1" x14ac:dyDescent="0.25">
      <c r="A78" s="143" t="s">
        <v>270</v>
      </c>
      <c r="B78" s="6" t="s">
        <v>269</v>
      </c>
      <c r="C78" s="148" t="s">
        <v>268</v>
      </c>
      <c r="D78" s="148"/>
      <c r="E78" s="148"/>
      <c r="F78" s="164">
        <f>SUMIF('[1]TCE - ANEXO IV - Preencher'!$D:$D,'CONTÁBIL- FINANCEIRA '!A78,'[1]TCE - ANEXO IV - Preencher'!$N:$N)</f>
        <v>2363.88</v>
      </c>
      <c r="G78" s="82"/>
      <c r="H78" s="34" t="s">
        <v>88</v>
      </c>
      <c r="I78" s="130"/>
      <c r="J78" s="132"/>
      <c r="K78" s="132"/>
    </row>
    <row r="79" spans="1:11" ht="18" customHeight="1" x14ac:dyDescent="0.2">
      <c r="C79" s="146" t="s">
        <v>267</v>
      </c>
      <c r="D79" s="146"/>
      <c r="E79" s="146"/>
      <c r="F79" s="167">
        <f>F80+F81</f>
        <v>1296.8200000000002</v>
      </c>
      <c r="G79" s="166"/>
      <c r="H79" s="131"/>
      <c r="I79" s="130"/>
      <c r="J79" s="132"/>
      <c r="K79" s="132"/>
    </row>
    <row r="80" spans="1:11" ht="18.75" x14ac:dyDescent="0.25">
      <c r="A80" s="143" t="s">
        <v>266</v>
      </c>
      <c r="B80" s="6" t="s">
        <v>148</v>
      </c>
      <c r="C80" s="148" t="s">
        <v>265</v>
      </c>
      <c r="D80" s="148"/>
      <c r="E80" s="148"/>
      <c r="F80" s="164">
        <f>SUMIF('[1]TCE - ANEXO IV - Preencher'!$D:$D,'CONTÁBIL- FINANCEIRA '!A80,'[1]TCE - ANEXO IV - Preencher'!$N:$N)</f>
        <v>790.82</v>
      </c>
      <c r="G80" s="82"/>
      <c r="H80" s="34" t="s">
        <v>88</v>
      </c>
      <c r="I80" s="130"/>
      <c r="J80" s="132"/>
      <c r="K80" s="132"/>
    </row>
    <row r="81" spans="1:11" ht="18.75" x14ac:dyDescent="0.25">
      <c r="A81" s="143" t="s">
        <v>264</v>
      </c>
      <c r="B81" s="6" t="s">
        <v>148</v>
      </c>
      <c r="C81" s="148" t="s">
        <v>263</v>
      </c>
      <c r="D81" s="148"/>
      <c r="E81" s="148"/>
      <c r="F81" s="164">
        <f>SUMIF('[1]TCE - ANEXO IV - Preencher'!$D:$D,'CONTÁBIL- FINANCEIRA '!A81,'[1]TCE - ANEXO IV - Preencher'!$N:$N)</f>
        <v>506</v>
      </c>
      <c r="G81" s="82"/>
      <c r="H81" s="34" t="s">
        <v>88</v>
      </c>
      <c r="I81" s="130"/>
      <c r="J81" s="132"/>
      <c r="K81" s="132"/>
    </row>
    <row r="82" spans="1:11" ht="18" customHeight="1" x14ac:dyDescent="0.2">
      <c r="C82" s="146" t="s">
        <v>262</v>
      </c>
      <c r="D82" s="146"/>
      <c r="E82" s="146"/>
      <c r="F82" s="167">
        <f>F83+F84</f>
        <v>1796.55</v>
      </c>
      <c r="G82" s="166"/>
      <c r="H82" s="131"/>
      <c r="I82" s="130"/>
      <c r="J82" s="132"/>
      <c r="K82" s="132"/>
    </row>
    <row r="83" spans="1:11" ht="18.75" x14ac:dyDescent="0.25">
      <c r="A83" s="143" t="s">
        <v>261</v>
      </c>
      <c r="B83" s="6" t="s">
        <v>258</v>
      </c>
      <c r="C83" s="148" t="s">
        <v>260</v>
      </c>
      <c r="D83" s="148"/>
      <c r="E83" s="148"/>
      <c r="F83" s="164">
        <f>SUMIF('[1]TCE - ANEXO IV - Preencher'!$D:$D,'CONTÁBIL- FINANCEIRA '!A83,'[1]TCE - ANEXO IV - Preencher'!$N:$N)</f>
        <v>546</v>
      </c>
      <c r="G83" s="82"/>
      <c r="H83" s="34" t="s">
        <v>88</v>
      </c>
      <c r="I83" s="130"/>
      <c r="J83" s="132"/>
      <c r="K83" s="132"/>
    </row>
    <row r="84" spans="1:11" ht="18.75" x14ac:dyDescent="0.25">
      <c r="A84" s="143" t="s">
        <v>259</v>
      </c>
      <c r="B84" s="6" t="s">
        <v>258</v>
      </c>
      <c r="C84" s="165" t="s">
        <v>257</v>
      </c>
      <c r="D84" s="165"/>
      <c r="E84" s="165"/>
      <c r="F84" s="164">
        <f>SUMIF('[1]TCE - ANEXO IV - Preencher'!$D:$D,'CONTÁBIL- FINANCEIRA '!A84,'[1]TCE - ANEXO IV - Preencher'!$N:$N)</f>
        <v>1250.55</v>
      </c>
      <c r="G84" s="82"/>
      <c r="H84" s="34" t="s">
        <v>88</v>
      </c>
      <c r="I84" s="130"/>
      <c r="J84" s="132"/>
      <c r="K84" s="132"/>
    </row>
    <row r="85" spans="1:11" ht="15.75" customHeight="1" x14ac:dyDescent="0.2">
      <c r="C85" s="163"/>
      <c r="D85" s="162"/>
      <c r="E85" s="161"/>
      <c r="F85" s="160"/>
      <c r="G85" s="160"/>
      <c r="H85" s="134"/>
      <c r="I85" s="130"/>
      <c r="J85" s="132"/>
      <c r="K85" s="132"/>
    </row>
    <row r="86" spans="1:11" ht="15.75" customHeight="1" x14ac:dyDescent="0.2">
      <c r="D86" s="4" t="s">
        <v>5</v>
      </c>
      <c r="E86" s="14" t="s">
        <v>6</v>
      </c>
      <c r="F86" s="13" t="s">
        <v>5</v>
      </c>
      <c r="G86" s="13"/>
      <c r="H86" s="159"/>
      <c r="I86" s="130"/>
      <c r="J86" s="132"/>
      <c r="K86" s="132"/>
    </row>
    <row r="87" spans="1:11" ht="15.75" customHeight="1" x14ac:dyDescent="0.2">
      <c r="C87" s="158"/>
      <c r="D87" s="11" t="s">
        <v>77</v>
      </c>
      <c r="E87" s="10" t="s">
        <v>3</v>
      </c>
      <c r="F87" s="157" t="s">
        <v>2</v>
      </c>
      <c r="G87" s="157"/>
      <c r="H87" s="131"/>
      <c r="I87" s="130"/>
      <c r="J87" s="132"/>
      <c r="K87" s="132"/>
    </row>
    <row r="88" spans="1:11" ht="15.75" x14ac:dyDescent="0.2">
      <c r="C88" s="118"/>
      <c r="D88" s="122" t="str">
        <f>D1</f>
        <v xml:space="preserve"> DIRETORIA EXECUTIVA DE  REGULAÇÃO MÉDIA E ALTA COMPLEXIDADE </v>
      </c>
      <c r="E88" s="122"/>
      <c r="F88" s="121" t="str">
        <f>F1</f>
        <v>SETEMBRO/2020 - Versão 4.0</v>
      </c>
      <c r="G88" s="121"/>
      <c r="H88" s="131"/>
      <c r="I88" s="130"/>
      <c r="J88" s="132"/>
      <c r="K88" s="132"/>
    </row>
    <row r="89" spans="1:11" ht="15.75" x14ac:dyDescent="0.2">
      <c r="C89" s="118"/>
      <c r="D89" s="120" t="str">
        <f>D2</f>
        <v xml:space="preserve"> DIRETORIA EXECUTIVA DE PLANEJAMENTO ORÇAMENTO  E GESTÃO DA INFORMAÇÃO </v>
      </c>
      <c r="E89" s="120"/>
      <c r="F89" s="119" t="str">
        <f>F2</f>
        <v>MÊS/ANO COMPETÊNCIA</v>
      </c>
      <c r="G89" s="119" t="str">
        <f>G2</f>
        <v>ANO CONTRATO</v>
      </c>
      <c r="H89" s="131"/>
      <c r="I89" s="130"/>
      <c r="J89" s="132"/>
      <c r="K89" s="132"/>
    </row>
    <row r="90" spans="1:11" ht="15.75" x14ac:dyDescent="0.2">
      <c r="C90" s="118"/>
      <c r="D90" s="120" t="str">
        <f>D3</f>
        <v xml:space="preserve"> DIRETORIA  DE ADMINISTRAÇÃO E FINANÇAS </v>
      </c>
      <c r="E90" s="120"/>
      <c r="F90" s="119"/>
      <c r="G90" s="119"/>
      <c r="H90" s="131"/>
      <c r="I90" s="130"/>
      <c r="J90" s="132"/>
      <c r="K90" s="132"/>
    </row>
    <row r="91" spans="1:11" ht="18" x14ac:dyDescent="0.2">
      <c r="C91" s="118"/>
      <c r="D91" s="117" t="str">
        <f>D3</f>
        <v xml:space="preserve"> DIRETORIA  DE ADMINISTRAÇÃO E FINANÇAS </v>
      </c>
      <c r="E91" s="117"/>
      <c r="F91" s="116">
        <f>F4</f>
        <v>44197</v>
      </c>
      <c r="G91" s="115">
        <f>G4</f>
        <v>4</v>
      </c>
      <c r="H91" s="131"/>
      <c r="I91" s="130"/>
      <c r="J91" s="132"/>
      <c r="K91" s="132"/>
    </row>
    <row r="92" spans="1:11" ht="18.75" x14ac:dyDescent="0.2">
      <c r="C92" s="114"/>
      <c r="D92" s="156" t="str">
        <f>D4</f>
        <v>DEMONSTRATIVO DE CONTRATOS SERVIÇOS TERCEIRIZADOS</v>
      </c>
      <c r="E92" s="155"/>
      <c r="F92" s="112" t="s">
        <v>75</v>
      </c>
      <c r="G92" s="111" t="s">
        <v>0</v>
      </c>
      <c r="H92" s="131"/>
      <c r="I92" s="130"/>
      <c r="J92" s="132"/>
      <c r="K92" s="132"/>
    </row>
    <row r="93" spans="1:11" ht="18" customHeight="1" x14ac:dyDescent="0.2">
      <c r="C93" s="110" t="s">
        <v>74</v>
      </c>
      <c r="D93" s="110"/>
      <c r="E93" s="109" t="s">
        <v>73</v>
      </c>
      <c r="F93" s="109"/>
      <c r="G93" s="109"/>
      <c r="H93" s="131"/>
      <c r="I93" s="130"/>
      <c r="J93" s="132"/>
      <c r="K93" s="132"/>
    </row>
    <row r="94" spans="1:11" ht="18" customHeight="1" x14ac:dyDescent="0.2">
      <c r="C94" s="108" t="str">
        <f>IF(C6=0,"",C6)</f>
        <v>HOSPITAL DA MULHER DO RECIFE</v>
      </c>
      <c r="D94" s="108"/>
      <c r="E94" s="154" t="str">
        <f>IF(E6=0,"",E6)</f>
        <v>Ana Karla Mattos</v>
      </c>
      <c r="F94" s="154"/>
      <c r="G94" s="154"/>
      <c r="H94" s="131"/>
      <c r="I94" s="130"/>
      <c r="J94" s="132"/>
      <c r="K94" s="132"/>
    </row>
    <row r="95" spans="1:11" ht="18" customHeight="1" x14ac:dyDescent="0.2">
      <c r="C95" s="147" t="s">
        <v>256</v>
      </c>
      <c r="D95" s="147"/>
      <c r="E95" s="147"/>
      <c r="F95" s="26" t="s">
        <v>10</v>
      </c>
      <c r="G95" s="26"/>
      <c r="H95" s="131"/>
      <c r="I95" s="130"/>
      <c r="J95" s="132"/>
      <c r="K95" s="132"/>
    </row>
    <row r="96" spans="1:11" ht="18" customHeight="1" x14ac:dyDescent="0.2">
      <c r="C96" s="147" t="s">
        <v>255</v>
      </c>
      <c r="D96" s="147"/>
      <c r="E96" s="147"/>
      <c r="F96" s="22">
        <f>F97+F100+F101+F102+F110+F108+F109</f>
        <v>342995.23000000004</v>
      </c>
      <c r="G96" s="22"/>
      <c r="H96" s="131"/>
      <c r="I96" s="130"/>
      <c r="J96" s="132"/>
      <c r="K96" s="132"/>
    </row>
    <row r="97" spans="1:11" ht="18" customHeight="1" x14ac:dyDescent="0.2">
      <c r="C97" s="146" t="s">
        <v>254</v>
      </c>
      <c r="D97" s="146"/>
      <c r="E97" s="146"/>
      <c r="F97" s="151">
        <f>SUM(F98:G99)</f>
        <v>4331.1900000000005</v>
      </c>
      <c r="G97" s="151"/>
      <c r="H97" s="131"/>
      <c r="I97" s="130"/>
      <c r="J97" s="132"/>
      <c r="K97" s="132"/>
    </row>
    <row r="98" spans="1:11" ht="18" customHeight="1" x14ac:dyDescent="0.25">
      <c r="A98" s="143" t="s">
        <v>253</v>
      </c>
      <c r="B98" s="6" t="s">
        <v>252</v>
      </c>
      <c r="C98" s="142" t="s">
        <v>251</v>
      </c>
      <c r="D98" s="142"/>
      <c r="E98" s="142"/>
      <c r="F98" s="49">
        <f>SUMIF('[1]TCE - ANEXO IV - Preencher'!$D:$D,'CONTÁBIL- FINANCEIRA '!A98,'[1]TCE - ANEXO IV - Preencher'!$N:$N)</f>
        <v>1533.85</v>
      </c>
      <c r="G98" s="49"/>
      <c r="H98" s="34" t="s">
        <v>88</v>
      </c>
      <c r="I98" s="130"/>
      <c r="J98" s="132"/>
      <c r="K98" s="132"/>
    </row>
    <row r="99" spans="1:11" ht="18" customHeight="1" x14ac:dyDescent="0.25">
      <c r="A99" s="143" t="s">
        <v>250</v>
      </c>
      <c r="B99" s="6" t="s">
        <v>249</v>
      </c>
      <c r="C99" s="142" t="s">
        <v>248</v>
      </c>
      <c r="D99" s="142"/>
      <c r="E99" s="142"/>
      <c r="F99" s="49">
        <f>SUMIF('[1]TCE - ANEXO IV - Preencher'!$D:$D,'CONTÁBIL- FINANCEIRA '!A99,'[1]TCE - ANEXO IV - Preencher'!$N:$N)</f>
        <v>2797.34</v>
      </c>
      <c r="G99" s="49"/>
      <c r="H99" s="34" t="s">
        <v>88</v>
      </c>
      <c r="I99" s="130"/>
      <c r="J99" s="132"/>
      <c r="K99" s="132"/>
    </row>
    <row r="100" spans="1:11" ht="18" customHeight="1" x14ac:dyDescent="0.25">
      <c r="A100" s="143" t="s">
        <v>247</v>
      </c>
      <c r="B100" s="6" t="s">
        <v>246</v>
      </c>
      <c r="C100" s="148" t="s">
        <v>245</v>
      </c>
      <c r="D100" s="148"/>
      <c r="E100" s="148"/>
      <c r="F100" s="24">
        <f>SUMIF('[1]TCE - ANEXO IV - Preencher'!$D:$D,'CONTÁBIL- FINANCEIRA '!A100,'[1]TCE - ANEXO IV - Preencher'!$N:$N)</f>
        <v>39054.400000000001</v>
      </c>
      <c r="G100" s="24"/>
      <c r="H100" s="34" t="s">
        <v>88</v>
      </c>
      <c r="I100" s="130"/>
      <c r="J100" s="132"/>
      <c r="K100" s="132"/>
    </row>
    <row r="101" spans="1:11" ht="18" customHeight="1" x14ac:dyDescent="0.25">
      <c r="A101" s="143" t="s">
        <v>244</v>
      </c>
      <c r="B101" s="6" t="s">
        <v>243</v>
      </c>
      <c r="C101" s="148" t="s">
        <v>242</v>
      </c>
      <c r="D101" s="148"/>
      <c r="E101" s="148"/>
      <c r="F101" s="24">
        <f>SUMIF('[1]TCE - ANEXO IV - Preencher'!$D:$D,'CONTÁBIL- FINANCEIRA '!A101,'[1]TCE - ANEXO IV - Preencher'!$N:$N)</f>
        <v>227443.07</v>
      </c>
      <c r="G101" s="24"/>
      <c r="H101" s="34" t="s">
        <v>88</v>
      </c>
      <c r="I101" s="130"/>
      <c r="J101" s="132"/>
      <c r="K101" s="132"/>
    </row>
    <row r="102" spans="1:11" ht="18" customHeight="1" x14ac:dyDescent="0.2">
      <c r="C102" s="147" t="s">
        <v>241</v>
      </c>
      <c r="D102" s="147"/>
      <c r="E102" s="147"/>
      <c r="F102" s="22">
        <f>F103+F105+F106+F107</f>
        <v>62089.03</v>
      </c>
      <c r="G102" s="22"/>
      <c r="H102" s="131"/>
      <c r="I102" s="130"/>
      <c r="J102" s="132"/>
      <c r="K102" s="132"/>
    </row>
    <row r="103" spans="1:11" ht="18" customHeight="1" x14ac:dyDescent="0.25">
      <c r="A103" s="143" t="s">
        <v>240</v>
      </c>
      <c r="B103" s="6" t="s">
        <v>239</v>
      </c>
      <c r="C103" s="142" t="s">
        <v>238</v>
      </c>
      <c r="D103" s="142"/>
      <c r="E103" s="142"/>
      <c r="F103" s="49">
        <f>SUMIF('[1]TCE - ANEXO IV - Preencher'!$D:$D,'CONTÁBIL- FINANCEIRA '!A103,'[1]TCE - ANEXO IV - Preencher'!$N:$N)</f>
        <v>0</v>
      </c>
      <c r="G103" s="49"/>
      <c r="H103" s="34" t="s">
        <v>88</v>
      </c>
      <c r="I103" s="130"/>
      <c r="J103" s="132"/>
      <c r="K103" s="132"/>
    </row>
    <row r="104" spans="1:11" ht="18" customHeight="1" x14ac:dyDescent="0.25">
      <c r="A104" s="143" t="s">
        <v>237</v>
      </c>
      <c r="C104" s="142" t="s">
        <v>236</v>
      </c>
      <c r="D104" s="142"/>
      <c r="E104" s="142"/>
      <c r="F104" s="49">
        <f>SUMIF('[1]TCE - ANEXO IV - Preencher'!$D:$D,'CONTÁBIL- FINANCEIRA '!A104,'[1]TCE - ANEXO IV - Preencher'!$N:$N)</f>
        <v>0</v>
      </c>
      <c r="G104" s="49"/>
      <c r="H104" s="34"/>
      <c r="I104" s="130"/>
      <c r="J104" s="132"/>
      <c r="K104" s="132"/>
    </row>
    <row r="105" spans="1:11" ht="18" customHeight="1" x14ac:dyDescent="0.25">
      <c r="A105" s="143" t="s">
        <v>235</v>
      </c>
      <c r="B105" s="6" t="s">
        <v>234</v>
      </c>
      <c r="C105" s="142" t="s">
        <v>233</v>
      </c>
      <c r="D105" s="142"/>
      <c r="E105" s="142"/>
      <c r="F105" s="49">
        <f>SUMIF('[1]TCE - ANEXO IV - Preencher'!$D:$D,'CONTÁBIL- FINANCEIRA '!A105,'[1]TCE - ANEXO IV - Preencher'!$N:$N)</f>
        <v>57559.03</v>
      </c>
      <c r="G105" s="49"/>
      <c r="H105" s="34" t="s">
        <v>88</v>
      </c>
      <c r="I105" s="130"/>
      <c r="J105" s="132"/>
      <c r="K105" s="132"/>
    </row>
    <row r="106" spans="1:11" ht="18" customHeight="1" x14ac:dyDescent="0.25">
      <c r="A106" s="143" t="s">
        <v>232</v>
      </c>
      <c r="B106" s="6" t="s">
        <v>231</v>
      </c>
      <c r="C106" s="142" t="s">
        <v>230</v>
      </c>
      <c r="D106" s="142"/>
      <c r="E106" s="142"/>
      <c r="F106" s="49">
        <f>SUMIF('[1]TCE - ANEXO IV - Preencher'!$D:$D,'CONTÁBIL- FINANCEIRA '!A106,'[1]TCE - ANEXO IV - Preencher'!$N:$N)</f>
        <v>0</v>
      </c>
      <c r="G106" s="49"/>
      <c r="H106" s="34" t="s">
        <v>88</v>
      </c>
      <c r="I106" s="130"/>
      <c r="J106" s="132"/>
      <c r="K106" s="132"/>
    </row>
    <row r="107" spans="1:11" ht="18" customHeight="1" x14ac:dyDescent="0.25">
      <c r="A107" s="143" t="s">
        <v>229</v>
      </c>
      <c r="B107" s="6" t="s">
        <v>203</v>
      </c>
      <c r="C107" s="142" t="s">
        <v>228</v>
      </c>
      <c r="D107" s="142"/>
      <c r="E107" s="142"/>
      <c r="F107" s="49">
        <f>SUMIF('[1]TCE - ANEXO IV - Preencher'!$D:$D,'CONTÁBIL- FINANCEIRA '!A107,'[1]TCE - ANEXO IV - Preencher'!$N:$N)</f>
        <v>4530</v>
      </c>
      <c r="G107" s="49"/>
      <c r="H107" s="34" t="s">
        <v>88</v>
      </c>
      <c r="I107" s="130"/>
      <c r="J107" s="132"/>
      <c r="K107" s="132"/>
    </row>
    <row r="108" spans="1:11" ht="18" customHeight="1" x14ac:dyDescent="0.25">
      <c r="A108" s="143" t="s">
        <v>227</v>
      </c>
      <c r="B108" s="6" t="s">
        <v>226</v>
      </c>
      <c r="C108" s="142" t="s">
        <v>225</v>
      </c>
      <c r="D108" s="142"/>
      <c r="E108" s="142"/>
      <c r="F108" s="49">
        <f>SUMIF('[1]TCE - ANEXO IV - Preencher'!$D:$D,'CONTÁBIL- FINANCEIRA '!A108,'[1]TCE - ANEXO IV - Preencher'!$N:$N)</f>
        <v>0</v>
      </c>
      <c r="G108" s="49"/>
      <c r="H108" s="34" t="s">
        <v>88</v>
      </c>
      <c r="I108" s="130"/>
      <c r="J108" s="132"/>
      <c r="K108" s="132"/>
    </row>
    <row r="109" spans="1:11" ht="18" customHeight="1" x14ac:dyDescent="0.25">
      <c r="A109" s="143" t="s">
        <v>224</v>
      </c>
      <c r="B109" s="6" t="s">
        <v>223</v>
      </c>
      <c r="C109" s="142" t="s">
        <v>222</v>
      </c>
      <c r="D109" s="142"/>
      <c r="E109" s="142"/>
      <c r="F109" s="49">
        <f>SUMIF('[1]TCE - ANEXO IV - Preencher'!$D:$D,'CONTÁBIL- FINANCEIRA '!A109,'[1]TCE - ANEXO IV - Preencher'!$N:$N)</f>
        <v>0</v>
      </c>
      <c r="G109" s="49"/>
      <c r="H109" s="34" t="s">
        <v>88</v>
      </c>
      <c r="I109" s="130"/>
      <c r="J109" s="132"/>
      <c r="K109" s="132"/>
    </row>
    <row r="110" spans="1:11" ht="18" customHeight="1" x14ac:dyDescent="0.2">
      <c r="C110" s="146" t="s">
        <v>221</v>
      </c>
      <c r="D110" s="146"/>
      <c r="E110" s="146"/>
      <c r="F110" s="151">
        <f>F111+F112</f>
        <v>10077.539999999999</v>
      </c>
      <c r="G110" s="151"/>
      <c r="H110" s="131"/>
      <c r="I110" s="130"/>
      <c r="J110" s="132"/>
      <c r="K110" s="132"/>
    </row>
    <row r="111" spans="1:11" ht="18" customHeight="1" x14ac:dyDescent="0.2">
      <c r="A111" t="s">
        <v>220</v>
      </c>
      <c r="B111" s="6" t="s">
        <v>138</v>
      </c>
      <c r="C111" s="142" t="s">
        <v>219</v>
      </c>
      <c r="D111" s="142"/>
      <c r="E111" s="142"/>
      <c r="F111" s="49">
        <f>SUMIF('[1]TCE - ANEXO IV - Preencher'!$D:$D,'CONTÁBIL- FINANCEIRA '!A111,'[1]TCE - ANEXO IV - Preencher'!$N:$N)</f>
        <v>0</v>
      </c>
      <c r="G111" s="49"/>
      <c r="H111" s="34" t="s">
        <v>88</v>
      </c>
      <c r="I111" s="130"/>
      <c r="J111" s="132"/>
      <c r="K111" s="132"/>
    </row>
    <row r="112" spans="1:11" ht="18" customHeight="1" x14ac:dyDescent="0.25">
      <c r="A112" s="143" t="s">
        <v>218</v>
      </c>
      <c r="B112" s="6" t="s">
        <v>148</v>
      </c>
      <c r="C112" s="142" t="s">
        <v>217</v>
      </c>
      <c r="D112" s="142"/>
      <c r="E112" s="142"/>
      <c r="F112" s="49">
        <f>SUMIF('[1]TCE - ANEXO IV - Preencher'!$D:$D,'CONTÁBIL- FINANCEIRA '!A112,'[1]TCE - ANEXO IV - Preencher'!$N:$N)</f>
        <v>10077.539999999999</v>
      </c>
      <c r="G112" s="49"/>
      <c r="H112" s="34" t="s">
        <v>88</v>
      </c>
      <c r="I112" s="130"/>
      <c r="J112" s="132"/>
      <c r="K112" s="132"/>
    </row>
    <row r="113" spans="1:11" ht="18" customHeight="1" x14ac:dyDescent="0.2">
      <c r="C113" s="147" t="s">
        <v>216</v>
      </c>
      <c r="D113" s="147"/>
      <c r="E113" s="147"/>
      <c r="F113" s="22">
        <f>F114+F129+F133</f>
        <v>479753.68999999994</v>
      </c>
      <c r="G113" s="22"/>
      <c r="H113" s="141"/>
      <c r="I113" s="130"/>
      <c r="J113" s="132"/>
      <c r="K113" s="132"/>
    </row>
    <row r="114" spans="1:11" ht="18" customHeight="1" x14ac:dyDescent="0.2">
      <c r="C114" s="147" t="s">
        <v>215</v>
      </c>
      <c r="D114" s="147"/>
      <c r="E114" s="147"/>
      <c r="F114" s="22">
        <f>F115+F122+F126</f>
        <v>243291</v>
      </c>
      <c r="G114" s="22"/>
      <c r="H114" s="131"/>
      <c r="I114" s="130"/>
      <c r="J114" s="132"/>
      <c r="K114" s="132"/>
    </row>
    <row r="115" spans="1:11" ht="18" customHeight="1" x14ac:dyDescent="0.2">
      <c r="C115" s="146" t="s">
        <v>214</v>
      </c>
      <c r="D115" s="146"/>
      <c r="E115" s="146"/>
      <c r="F115" s="151">
        <f>SUM(F116:G121)</f>
        <v>188532.74</v>
      </c>
      <c r="G115" s="151"/>
      <c r="H115" s="131"/>
      <c r="I115" s="130"/>
      <c r="J115" s="132"/>
      <c r="K115" s="132"/>
    </row>
    <row r="116" spans="1:11" ht="18" customHeight="1" x14ac:dyDescent="0.25">
      <c r="A116" s="143" t="s">
        <v>213</v>
      </c>
      <c r="B116" s="6" t="s">
        <v>180</v>
      </c>
      <c r="C116" s="148" t="s">
        <v>212</v>
      </c>
      <c r="D116" s="148"/>
      <c r="E116" s="148"/>
      <c r="F116" s="24">
        <f>SUMIF('[1]TCE - ANEXO IV - Preencher'!$D:$D,'CONTÁBIL- FINANCEIRA '!A116,'[1]TCE - ANEXO IV - Preencher'!$N:$N)</f>
        <v>56.24</v>
      </c>
      <c r="G116" s="24"/>
      <c r="H116" s="34" t="s">
        <v>88</v>
      </c>
      <c r="I116" s="130"/>
      <c r="J116" s="132"/>
      <c r="K116" s="132"/>
    </row>
    <row r="117" spans="1:11" ht="18" customHeight="1" x14ac:dyDescent="0.25">
      <c r="A117" s="143" t="s">
        <v>211</v>
      </c>
      <c r="B117" s="6" t="s">
        <v>157</v>
      </c>
      <c r="C117" s="148" t="s">
        <v>210</v>
      </c>
      <c r="D117" s="148"/>
      <c r="E117" s="148"/>
      <c r="F117" s="24">
        <f>SUMIF('[1]TCE - ANEXO IV - Preencher'!$D:$D,'CONTÁBIL- FINANCEIRA '!A117,'[1]TCE - ANEXO IV - Preencher'!$N:$N)</f>
        <v>0</v>
      </c>
      <c r="G117" s="24"/>
      <c r="H117" s="34" t="s">
        <v>88</v>
      </c>
      <c r="I117" s="130"/>
      <c r="J117" s="132"/>
      <c r="K117" s="132"/>
    </row>
    <row r="118" spans="1:11" ht="18" customHeight="1" x14ac:dyDescent="0.25">
      <c r="A118" s="143" t="s">
        <v>209</v>
      </c>
      <c r="B118" s="6" t="s">
        <v>180</v>
      </c>
      <c r="C118" s="148" t="s">
        <v>208</v>
      </c>
      <c r="D118" s="148"/>
      <c r="E118" s="148"/>
      <c r="F118" s="24">
        <f>SUMIF('[1]TCE - ANEXO IV - Preencher'!$D:$D,'CONTÁBIL- FINANCEIRA '!A118,'[1]TCE - ANEXO IV - Preencher'!$N:$N)</f>
        <v>150125.5</v>
      </c>
      <c r="G118" s="24"/>
      <c r="H118" s="34" t="s">
        <v>88</v>
      </c>
      <c r="I118" s="130"/>
      <c r="J118" s="132"/>
      <c r="K118" s="132"/>
    </row>
    <row r="119" spans="1:11" ht="18" customHeight="1" x14ac:dyDescent="0.25">
      <c r="A119" s="143" t="s">
        <v>207</v>
      </c>
      <c r="B119" s="6" t="s">
        <v>206</v>
      </c>
      <c r="C119" s="148" t="s">
        <v>205</v>
      </c>
      <c r="D119" s="148"/>
      <c r="E119" s="148"/>
      <c r="F119" s="24">
        <f>SUMIF('[1]TCE - ANEXO IV - Preencher'!$D:$D,'CONTÁBIL- FINANCEIRA '!A119,'[1]TCE - ANEXO IV - Preencher'!$N:$N)</f>
        <v>0</v>
      </c>
      <c r="G119" s="24"/>
      <c r="H119" s="34" t="s">
        <v>88</v>
      </c>
      <c r="I119" s="130"/>
      <c r="J119" s="132"/>
      <c r="K119" s="132"/>
    </row>
    <row r="120" spans="1:11" ht="18" customHeight="1" x14ac:dyDescent="0.25">
      <c r="A120" s="143" t="s">
        <v>204</v>
      </c>
      <c r="B120" s="6" t="s">
        <v>203</v>
      </c>
      <c r="C120" s="153" t="s">
        <v>202</v>
      </c>
      <c r="D120" s="153"/>
      <c r="E120" s="153"/>
      <c r="F120" s="24">
        <f>SUMIF('[1]TCE - ANEXO IV - Preencher'!$D:$D,'CONTÁBIL- FINANCEIRA '!A120,'[1]TCE - ANEXO IV - Preencher'!$N:$N)</f>
        <v>38351</v>
      </c>
      <c r="G120" s="24"/>
      <c r="H120" s="34" t="s">
        <v>88</v>
      </c>
      <c r="I120" s="130"/>
      <c r="J120" s="132"/>
      <c r="K120" s="132"/>
    </row>
    <row r="121" spans="1:11" ht="18" customHeight="1" x14ac:dyDescent="0.25">
      <c r="A121" s="143" t="s">
        <v>201</v>
      </c>
      <c r="B121" s="6" t="s">
        <v>148</v>
      </c>
      <c r="C121" s="148" t="s">
        <v>200</v>
      </c>
      <c r="D121" s="148"/>
      <c r="E121" s="148"/>
      <c r="F121" s="24">
        <f>SUMIF('[1]TCE - ANEXO IV - Preencher'!$D:$D,'CONTÁBIL- FINANCEIRA '!A121,'[1]TCE - ANEXO IV - Preencher'!$N:$N)</f>
        <v>0</v>
      </c>
      <c r="G121" s="24"/>
      <c r="H121" s="34" t="s">
        <v>88</v>
      </c>
      <c r="I121" s="130"/>
      <c r="J121" s="132"/>
      <c r="K121" s="132"/>
    </row>
    <row r="122" spans="1:11" ht="18" customHeight="1" x14ac:dyDescent="0.2">
      <c r="C122" s="146" t="s">
        <v>199</v>
      </c>
      <c r="D122" s="146"/>
      <c r="E122" s="146"/>
      <c r="F122" s="151">
        <f>SUM(F123:G125)</f>
        <v>54758.259999999995</v>
      </c>
      <c r="G122" s="151"/>
      <c r="H122" s="131"/>
      <c r="I122" s="130"/>
      <c r="J122" s="132"/>
      <c r="K122" s="132"/>
    </row>
    <row r="123" spans="1:11" ht="18" customHeight="1" x14ac:dyDescent="0.25">
      <c r="A123" s="143" t="s">
        <v>198</v>
      </c>
      <c r="B123" s="6" t="s">
        <v>183</v>
      </c>
      <c r="C123" s="148" t="s">
        <v>197</v>
      </c>
      <c r="D123" s="148"/>
      <c r="E123" s="148"/>
      <c r="F123" s="24">
        <f>[1]RPA!K2</f>
        <v>22080.219999999998</v>
      </c>
      <c r="G123" s="24"/>
      <c r="H123" s="34" t="s">
        <v>136</v>
      </c>
      <c r="I123" s="130"/>
      <c r="J123" s="132"/>
      <c r="K123" s="132"/>
    </row>
    <row r="124" spans="1:11" ht="18" customHeight="1" x14ac:dyDescent="0.2">
      <c r="A124" t="s">
        <v>196</v>
      </c>
      <c r="B124" s="6" t="s">
        <v>144</v>
      </c>
      <c r="C124" s="148" t="s">
        <v>195</v>
      </c>
      <c r="D124" s="148"/>
      <c r="E124" s="148"/>
      <c r="F124" s="24">
        <f>[1]RPA!K3</f>
        <v>30887.369999999995</v>
      </c>
      <c r="G124" s="24"/>
      <c r="H124" s="34" t="s">
        <v>136</v>
      </c>
      <c r="I124" s="130"/>
      <c r="J124" s="132"/>
      <c r="K124" s="132"/>
    </row>
    <row r="125" spans="1:11" ht="18" customHeight="1" x14ac:dyDescent="0.2">
      <c r="A125" t="s">
        <v>194</v>
      </c>
      <c r="B125" s="6" t="s">
        <v>183</v>
      </c>
      <c r="C125" s="142" t="s">
        <v>193</v>
      </c>
      <c r="D125" s="142"/>
      <c r="E125" s="142"/>
      <c r="F125" s="49">
        <f>[1]RPA!K4</f>
        <v>1790.67</v>
      </c>
      <c r="G125" s="49"/>
      <c r="H125" s="34" t="s">
        <v>136</v>
      </c>
      <c r="I125" s="130"/>
      <c r="J125" s="132"/>
      <c r="K125" s="132"/>
    </row>
    <row r="126" spans="1:11" ht="18" customHeight="1" x14ac:dyDescent="0.2">
      <c r="C126" s="146" t="s">
        <v>192</v>
      </c>
      <c r="D126" s="146"/>
      <c r="E126" s="146"/>
      <c r="F126" s="151">
        <f>F127+F128</f>
        <v>0</v>
      </c>
      <c r="G126" s="151"/>
      <c r="H126" s="131"/>
      <c r="I126" s="130"/>
      <c r="J126" s="132"/>
      <c r="K126" s="132"/>
    </row>
    <row r="127" spans="1:11" ht="18" customHeight="1" x14ac:dyDescent="0.25">
      <c r="A127" s="143" t="s">
        <v>191</v>
      </c>
      <c r="B127" s="6" t="s">
        <v>180</v>
      </c>
      <c r="C127" s="148" t="s">
        <v>190</v>
      </c>
      <c r="D127" s="148"/>
      <c r="E127" s="148"/>
      <c r="F127" s="24">
        <f>SUMIF('[1]TCE - ANEXO IV - Preencher'!$D:$D,'CONTÁBIL- FINANCEIRA '!A127,'[1]TCE - ANEXO IV - Preencher'!$N:$N)</f>
        <v>0</v>
      </c>
      <c r="G127" s="24"/>
      <c r="H127" s="34" t="s">
        <v>88</v>
      </c>
      <c r="I127" s="130"/>
      <c r="J127" s="132"/>
      <c r="K127" s="132"/>
    </row>
    <row r="128" spans="1:11" ht="18" customHeight="1" x14ac:dyDescent="0.25">
      <c r="A128" s="143" t="s">
        <v>189</v>
      </c>
      <c r="B128" s="6" t="s">
        <v>180</v>
      </c>
      <c r="C128" s="148" t="s">
        <v>188</v>
      </c>
      <c r="D128" s="148"/>
      <c r="E128" s="148"/>
      <c r="F128" s="24">
        <f>SUMIF('[1]TCE - ANEXO IV - Preencher'!$D:$D,'CONTÁBIL- FINANCEIRA '!A128,'[1]TCE - ANEXO IV - Preencher'!$N:$N)</f>
        <v>0</v>
      </c>
      <c r="G128" s="24"/>
      <c r="H128" s="34" t="s">
        <v>88</v>
      </c>
      <c r="I128" s="130"/>
      <c r="J128" s="132"/>
      <c r="K128" s="132"/>
    </row>
    <row r="129" spans="1:11" ht="18" customHeight="1" x14ac:dyDescent="0.2">
      <c r="C129" s="147" t="s">
        <v>187</v>
      </c>
      <c r="D129" s="147"/>
      <c r="E129" s="147"/>
      <c r="F129" s="22">
        <f>SUM(F130:F132)</f>
        <v>0</v>
      </c>
      <c r="G129" s="22"/>
      <c r="H129" s="131"/>
      <c r="I129" s="130"/>
      <c r="J129" s="132"/>
      <c r="K129" s="132"/>
    </row>
    <row r="130" spans="1:11" ht="18" customHeight="1" x14ac:dyDescent="0.25">
      <c r="A130" s="143" t="s">
        <v>186</v>
      </c>
      <c r="B130" s="6" t="s">
        <v>180</v>
      </c>
      <c r="C130" s="148" t="s">
        <v>185</v>
      </c>
      <c r="D130" s="148"/>
      <c r="E130" s="148"/>
      <c r="F130" s="24">
        <f>SUMIF('[1]TCE - ANEXO IV - Preencher'!$D:$D,'CONTÁBIL- FINANCEIRA '!A130,'[1]TCE - ANEXO IV - Preencher'!$N:$N)</f>
        <v>0</v>
      </c>
      <c r="G130" s="24"/>
      <c r="H130" s="34" t="s">
        <v>88</v>
      </c>
      <c r="I130" s="130"/>
      <c r="J130" s="132"/>
      <c r="K130" s="132"/>
    </row>
    <row r="131" spans="1:11" ht="18" customHeight="1" x14ac:dyDescent="0.2">
      <c r="A131" t="s">
        <v>184</v>
      </c>
      <c r="B131" s="6" t="s">
        <v>183</v>
      </c>
      <c r="C131" s="148" t="s">
        <v>182</v>
      </c>
      <c r="D131" s="148"/>
      <c r="E131" s="148"/>
      <c r="F131" s="24">
        <f>[1]RPA!K5</f>
        <v>0</v>
      </c>
      <c r="G131" s="24"/>
      <c r="H131" s="34" t="s">
        <v>136</v>
      </c>
      <c r="I131" s="130"/>
      <c r="J131" s="132"/>
      <c r="K131" s="132"/>
    </row>
    <row r="132" spans="1:11" ht="18" customHeight="1" x14ac:dyDescent="0.25">
      <c r="A132" s="143" t="s">
        <v>181</v>
      </c>
      <c r="B132" s="6" t="s">
        <v>180</v>
      </c>
      <c r="C132" s="148" t="s">
        <v>179</v>
      </c>
      <c r="D132" s="148"/>
      <c r="E132" s="148"/>
      <c r="F132" s="24">
        <f>SUMIF('[1]TCE - ANEXO IV - Preencher'!$D:$D,'CONTÁBIL- FINANCEIRA '!A132,'[1]TCE - ANEXO IV - Preencher'!$N:$N)</f>
        <v>0</v>
      </c>
      <c r="G132" s="24"/>
      <c r="H132" s="34" t="s">
        <v>88</v>
      </c>
      <c r="I132" s="130"/>
      <c r="J132" s="132"/>
      <c r="K132" s="132"/>
    </row>
    <row r="133" spans="1:11" ht="18" customHeight="1" x14ac:dyDescent="0.2">
      <c r="C133" s="147" t="s">
        <v>178</v>
      </c>
      <c r="D133" s="147"/>
      <c r="E133" s="147"/>
      <c r="F133" s="22">
        <f>F134+F147</f>
        <v>236462.68999999997</v>
      </c>
      <c r="G133" s="22"/>
      <c r="H133" s="150"/>
      <c r="I133" s="130"/>
      <c r="J133" s="132"/>
      <c r="K133" s="132"/>
    </row>
    <row r="134" spans="1:11" ht="18" customHeight="1" x14ac:dyDescent="0.2">
      <c r="C134" s="146" t="s">
        <v>177</v>
      </c>
      <c r="D134" s="146"/>
      <c r="E134" s="146"/>
      <c r="F134" s="151">
        <f>F135+SUM(F139:F146)</f>
        <v>211274.75999999998</v>
      </c>
      <c r="G134" s="151"/>
      <c r="H134" s="152"/>
      <c r="I134" s="130"/>
      <c r="J134" s="132"/>
      <c r="K134" s="132"/>
    </row>
    <row r="135" spans="1:11" ht="18" customHeight="1" x14ac:dyDescent="0.2">
      <c r="C135" s="146" t="s">
        <v>176</v>
      </c>
      <c r="D135" s="146"/>
      <c r="E135" s="146"/>
      <c r="F135" s="151">
        <f>F136+F137+F138</f>
        <v>38951.660000000003</v>
      </c>
      <c r="G135" s="151"/>
      <c r="H135" s="150"/>
      <c r="I135" s="130"/>
      <c r="J135" s="132"/>
      <c r="K135" s="132"/>
    </row>
    <row r="136" spans="1:11" ht="18" customHeight="1" x14ac:dyDescent="0.25">
      <c r="A136" s="143" t="s">
        <v>175</v>
      </c>
      <c r="B136" s="6" t="s">
        <v>170</v>
      </c>
      <c r="C136" s="148" t="s">
        <v>174</v>
      </c>
      <c r="D136" s="148"/>
      <c r="E136" s="148"/>
      <c r="F136" s="24">
        <f>SUMIF('[1]TCE - ANEXO IV - Preencher'!$D:$D,'CONTÁBIL- FINANCEIRA '!A136,'[1]TCE - ANEXO IV - Preencher'!$N:$N)</f>
        <v>38951.660000000003</v>
      </c>
      <c r="G136" s="24"/>
      <c r="H136" s="34" t="s">
        <v>88</v>
      </c>
      <c r="I136" s="130"/>
      <c r="J136" s="132"/>
      <c r="K136" s="132"/>
    </row>
    <row r="137" spans="1:11" ht="18" customHeight="1" x14ac:dyDescent="0.25">
      <c r="A137" s="143" t="s">
        <v>173</v>
      </c>
      <c r="B137" s="6" t="s">
        <v>170</v>
      </c>
      <c r="C137" s="142" t="s">
        <v>172</v>
      </c>
      <c r="D137" s="142"/>
      <c r="E137" s="142"/>
      <c r="F137" s="49">
        <f>SUMIF('[1]TCE - ANEXO IV - Preencher'!$D:$D,'CONTÁBIL- FINANCEIRA '!A137,'[1]TCE - ANEXO IV - Preencher'!$N:$N)</f>
        <v>0</v>
      </c>
      <c r="G137" s="49"/>
      <c r="H137" s="34" t="s">
        <v>88</v>
      </c>
      <c r="I137" s="130"/>
      <c r="J137" s="132"/>
      <c r="K137" s="132"/>
    </row>
    <row r="138" spans="1:11" ht="18" customHeight="1" x14ac:dyDescent="0.25">
      <c r="A138" s="143" t="s">
        <v>171</v>
      </c>
      <c r="B138" s="6" t="s">
        <v>170</v>
      </c>
      <c r="C138" s="142" t="s">
        <v>169</v>
      </c>
      <c r="D138" s="142"/>
      <c r="E138" s="142"/>
      <c r="F138" s="49">
        <f>SUMIF('[1]TCE - ANEXO IV - Preencher'!$D:$D,'CONTÁBIL- FINANCEIRA '!A138,'[1]TCE - ANEXO IV - Preencher'!$N:$N)</f>
        <v>0</v>
      </c>
      <c r="G138" s="49"/>
      <c r="H138" s="34" t="s">
        <v>88</v>
      </c>
      <c r="I138" s="130"/>
      <c r="J138" s="132"/>
      <c r="K138" s="132"/>
    </row>
    <row r="139" spans="1:11" ht="18" customHeight="1" x14ac:dyDescent="0.25">
      <c r="A139" s="143" t="s">
        <v>168</v>
      </c>
      <c r="B139" s="6" t="s">
        <v>154</v>
      </c>
      <c r="C139" s="148" t="s">
        <v>167</v>
      </c>
      <c r="D139" s="148"/>
      <c r="E139" s="148"/>
      <c r="F139" s="24">
        <f>SUMIF('[1]TCE - ANEXO IV - Preencher'!$D:$D,'CONTÁBIL- FINANCEIRA '!A139,'[1]TCE - ANEXO IV - Preencher'!$N:$N)</f>
        <v>8171.84</v>
      </c>
      <c r="G139" s="24"/>
      <c r="H139" s="34" t="s">
        <v>88</v>
      </c>
      <c r="I139" s="130"/>
      <c r="J139" s="132"/>
      <c r="K139" s="132"/>
    </row>
    <row r="140" spans="1:11" ht="18" customHeight="1" x14ac:dyDescent="0.25">
      <c r="A140" s="143" t="s">
        <v>166</v>
      </c>
      <c r="B140" s="6" t="s">
        <v>165</v>
      </c>
      <c r="C140" s="148" t="s">
        <v>164</v>
      </c>
      <c r="D140" s="148"/>
      <c r="E140" s="148"/>
      <c r="F140" s="24">
        <f>SUMIF('[1]TCE - ANEXO IV - Preencher'!$D:$D,'CONTÁBIL- FINANCEIRA '!A140,'[1]TCE - ANEXO IV - Preencher'!$N:$N)</f>
        <v>33554.449999999997</v>
      </c>
      <c r="G140" s="24"/>
      <c r="H140" s="34" t="s">
        <v>88</v>
      </c>
      <c r="I140" s="130"/>
      <c r="J140" s="132"/>
      <c r="K140" s="132"/>
    </row>
    <row r="141" spans="1:11" ht="18" customHeight="1" x14ac:dyDescent="0.25">
      <c r="A141" s="143" t="s">
        <v>163</v>
      </c>
      <c r="B141" s="6" t="s">
        <v>162</v>
      </c>
      <c r="C141" s="149" t="s">
        <v>161</v>
      </c>
      <c r="D141" s="149"/>
      <c r="E141" s="149"/>
      <c r="F141" s="24">
        <f>SUMIF('[1]TCE - ANEXO IV - Preencher'!$D:$D,'CONTÁBIL- FINANCEIRA '!A141,'[1]TCE - ANEXO IV - Preencher'!$N:$N)</f>
        <v>99258.92</v>
      </c>
      <c r="G141" s="24"/>
      <c r="H141" s="34" t="s">
        <v>88</v>
      </c>
      <c r="I141" s="130"/>
      <c r="J141" s="132"/>
      <c r="K141" s="132"/>
    </row>
    <row r="142" spans="1:11" ht="18" customHeight="1" x14ac:dyDescent="0.25">
      <c r="A142" s="143" t="s">
        <v>160</v>
      </c>
      <c r="B142" s="6" t="s">
        <v>148</v>
      </c>
      <c r="C142" s="148" t="s">
        <v>159</v>
      </c>
      <c r="D142" s="148"/>
      <c r="E142" s="148"/>
      <c r="F142" s="24">
        <f>SUMIF('[1]TCE - ANEXO IV - Preencher'!$D:$D,'CONTÁBIL- FINANCEIRA '!A142,'[1]TCE - ANEXO IV - Preencher'!$N:$N)</f>
        <v>8524.25</v>
      </c>
      <c r="G142" s="24"/>
      <c r="H142" s="34" t="s">
        <v>88</v>
      </c>
      <c r="I142" s="130"/>
      <c r="J142" s="132"/>
      <c r="K142" s="132"/>
    </row>
    <row r="143" spans="1:11" ht="18" customHeight="1" x14ac:dyDescent="0.25">
      <c r="A143" s="143" t="s">
        <v>158</v>
      </c>
      <c r="B143" s="6" t="s">
        <v>157</v>
      </c>
      <c r="C143" s="142" t="s">
        <v>156</v>
      </c>
      <c r="D143" s="142"/>
      <c r="E143" s="142"/>
      <c r="F143" s="49">
        <f>SUMIF('[1]TCE - ANEXO IV - Preencher'!$D:$D,'CONTÁBIL- FINANCEIRA '!A143,'[1]TCE - ANEXO IV - Preencher'!$N:$N)</f>
        <v>11771.64</v>
      </c>
      <c r="G143" s="49"/>
      <c r="H143" s="34" t="s">
        <v>88</v>
      </c>
      <c r="I143" s="130"/>
      <c r="J143" s="132"/>
      <c r="K143" s="132"/>
    </row>
    <row r="144" spans="1:11" ht="18" customHeight="1" x14ac:dyDescent="0.25">
      <c r="A144" s="143" t="s">
        <v>155</v>
      </c>
      <c r="B144" s="6" t="s">
        <v>154</v>
      </c>
      <c r="C144" s="142" t="s">
        <v>153</v>
      </c>
      <c r="D144" s="142"/>
      <c r="E144" s="142"/>
      <c r="F144" s="49">
        <f>SUMIF('[1]TCE - ANEXO IV - Preencher'!$D:$D,'CONTÁBIL- FINANCEIRA '!A144,'[1]TCE - ANEXO IV - Preencher'!$N:$N)</f>
        <v>1845</v>
      </c>
      <c r="G144" s="49"/>
      <c r="H144" s="34" t="s">
        <v>88</v>
      </c>
      <c r="I144" s="130"/>
      <c r="J144" s="132"/>
      <c r="K144" s="132"/>
    </row>
    <row r="145" spans="1:11" ht="18" customHeight="1" x14ac:dyDescent="0.25">
      <c r="A145" s="143" t="s">
        <v>152</v>
      </c>
      <c r="B145" s="6" t="s">
        <v>151</v>
      </c>
      <c r="C145" s="148" t="s">
        <v>150</v>
      </c>
      <c r="D145" s="148"/>
      <c r="E145" s="148"/>
      <c r="F145" s="24">
        <f>SUMIF('[1]TCE - ANEXO IV - Preencher'!$D:$D,'CONTÁBIL- FINANCEIRA '!A145,'[1]TCE - ANEXO IV - Preencher'!$N:$N)</f>
        <v>0</v>
      </c>
      <c r="G145" s="24"/>
      <c r="H145" s="34" t="s">
        <v>88</v>
      </c>
      <c r="I145" s="130"/>
      <c r="J145" s="132"/>
      <c r="K145" s="132"/>
    </row>
    <row r="146" spans="1:11" ht="18" customHeight="1" x14ac:dyDescent="0.25">
      <c r="A146" s="143" t="s">
        <v>149</v>
      </c>
      <c r="B146" s="6" t="s">
        <v>148</v>
      </c>
      <c r="C146" s="148" t="s">
        <v>147</v>
      </c>
      <c r="D146" s="148"/>
      <c r="E146" s="148"/>
      <c r="F146" s="24">
        <f>SUMIF('[1]TCE - ANEXO IV - Preencher'!$D:$D,'CONTÁBIL- FINANCEIRA '!A146,'[1]TCE - ANEXO IV - Preencher'!$N:$N)</f>
        <v>9197</v>
      </c>
      <c r="G146" s="24"/>
      <c r="H146" s="34" t="s">
        <v>88</v>
      </c>
      <c r="I146" s="130"/>
      <c r="J146" s="132"/>
      <c r="K146" s="132"/>
    </row>
    <row r="147" spans="1:11" ht="18" customHeight="1" x14ac:dyDescent="0.2">
      <c r="C147" s="147" t="s">
        <v>146</v>
      </c>
      <c r="D147" s="147"/>
      <c r="E147" s="147"/>
      <c r="F147" s="22">
        <f>SUM(F148:G150)</f>
        <v>25187.93</v>
      </c>
      <c r="G147" s="22"/>
      <c r="H147" s="34"/>
      <c r="I147" s="130"/>
      <c r="J147" s="132"/>
      <c r="K147" s="132"/>
    </row>
    <row r="148" spans="1:11" ht="18" customHeight="1" x14ac:dyDescent="0.2">
      <c r="A148" t="s">
        <v>145</v>
      </c>
      <c r="B148" s="6" t="s">
        <v>144</v>
      </c>
      <c r="C148" s="142" t="s">
        <v>143</v>
      </c>
      <c r="D148" s="142"/>
      <c r="E148" s="142"/>
      <c r="F148" s="49">
        <f>[1]RPA!K6+'[1]TCE - ANEXO IV - Preencher'!Q73</f>
        <v>0</v>
      </c>
      <c r="G148" s="49"/>
      <c r="H148" s="34" t="s">
        <v>136</v>
      </c>
      <c r="I148" s="130"/>
      <c r="J148" s="132"/>
      <c r="K148" s="132"/>
    </row>
    <row r="149" spans="1:11" ht="18" customHeight="1" x14ac:dyDescent="0.2">
      <c r="A149" t="s">
        <v>142</v>
      </c>
      <c r="B149" s="6" t="s">
        <v>141</v>
      </c>
      <c r="C149" s="142" t="s">
        <v>140</v>
      </c>
      <c r="D149" s="142"/>
      <c r="E149" s="142"/>
      <c r="F149" s="49">
        <f>[1]RPA!K7</f>
        <v>25187.93</v>
      </c>
      <c r="G149" s="49"/>
      <c r="H149" s="34" t="s">
        <v>136</v>
      </c>
      <c r="I149" s="130"/>
      <c r="J149" s="132"/>
      <c r="K149" s="132"/>
    </row>
    <row r="150" spans="1:11" ht="18" customHeight="1" x14ac:dyDescent="0.2">
      <c r="A150" t="s">
        <v>139</v>
      </c>
      <c r="B150" s="6" t="s">
        <v>138</v>
      </c>
      <c r="C150" s="142" t="s">
        <v>137</v>
      </c>
      <c r="D150" s="142"/>
      <c r="E150" s="142"/>
      <c r="F150" s="49">
        <f>[1]RPA!K8</f>
        <v>0</v>
      </c>
      <c r="G150" s="49"/>
      <c r="H150" s="34" t="s">
        <v>136</v>
      </c>
      <c r="I150" s="130"/>
      <c r="J150" s="132"/>
      <c r="K150" s="132"/>
    </row>
    <row r="151" spans="1:11" ht="18" customHeight="1" x14ac:dyDescent="0.2">
      <c r="C151" s="147" t="s">
        <v>135</v>
      </c>
      <c r="D151" s="147"/>
      <c r="E151" s="147"/>
      <c r="F151" s="22">
        <f>F152+F159</f>
        <v>142686.59</v>
      </c>
      <c r="G151" s="22"/>
      <c r="H151" s="131"/>
      <c r="I151" s="130"/>
      <c r="J151" s="132"/>
      <c r="K151" s="132"/>
    </row>
    <row r="152" spans="1:11" ht="18" customHeight="1" x14ac:dyDescent="0.2">
      <c r="C152" s="147" t="s">
        <v>134</v>
      </c>
      <c r="D152" s="147"/>
      <c r="E152" s="147"/>
      <c r="F152" s="139">
        <f>F153+F157+F158</f>
        <v>0</v>
      </c>
      <c r="G152" s="139"/>
      <c r="H152" s="131"/>
      <c r="I152" s="130"/>
      <c r="J152" s="132"/>
      <c r="K152" s="132"/>
    </row>
    <row r="153" spans="1:11" ht="18" customHeight="1" x14ac:dyDescent="0.2">
      <c r="C153" s="146" t="s">
        <v>133</v>
      </c>
      <c r="D153" s="146"/>
      <c r="E153" s="146"/>
      <c r="F153" s="144">
        <f>SUM(F154:G156)</f>
        <v>0</v>
      </c>
      <c r="G153" s="144"/>
      <c r="H153" s="131"/>
      <c r="I153" s="130"/>
      <c r="J153" s="132"/>
      <c r="K153" s="132"/>
    </row>
    <row r="154" spans="1:11" ht="18" customHeight="1" x14ac:dyDescent="0.2">
      <c r="A154" t="s">
        <v>132</v>
      </c>
      <c r="B154" s="6" t="s">
        <v>127</v>
      </c>
      <c r="C154" s="142" t="s">
        <v>131</v>
      </c>
      <c r="D154" s="142"/>
      <c r="E154" s="142"/>
      <c r="F154" s="49">
        <f>SUMIF('[1]TCE - ANEXO IV - Preencher'!$D:$D,'CONTÁBIL- FINANCEIRA '!A154,'[1]TCE - ANEXO IV - Preencher'!$N:$N)</f>
        <v>0</v>
      </c>
      <c r="G154" s="49"/>
      <c r="H154" s="34" t="s">
        <v>88</v>
      </c>
      <c r="I154" s="130"/>
      <c r="J154" s="132"/>
      <c r="K154" s="132"/>
    </row>
    <row r="155" spans="1:11" ht="18" customHeight="1" x14ac:dyDescent="0.2">
      <c r="A155" t="s">
        <v>130</v>
      </c>
      <c r="B155" s="6" t="s">
        <v>127</v>
      </c>
      <c r="C155" s="142" t="s">
        <v>129</v>
      </c>
      <c r="D155" s="142"/>
      <c r="E155" s="142"/>
      <c r="F155" s="49">
        <f>SUMIF('[1]TCE - ANEXO IV - Preencher'!$D:$D,'CONTÁBIL- FINANCEIRA '!A155,'[1]TCE - ANEXO IV - Preencher'!$N:$N)</f>
        <v>0</v>
      </c>
      <c r="G155" s="49"/>
      <c r="H155" s="34" t="s">
        <v>88</v>
      </c>
      <c r="I155" s="130"/>
      <c r="J155" s="132"/>
      <c r="K155" s="132"/>
    </row>
    <row r="156" spans="1:11" ht="18" customHeight="1" x14ac:dyDescent="0.2">
      <c r="A156" t="s">
        <v>128</v>
      </c>
      <c r="B156" s="6" t="s">
        <v>127</v>
      </c>
      <c r="C156" s="142" t="s">
        <v>126</v>
      </c>
      <c r="D156" s="142"/>
      <c r="E156" s="142"/>
      <c r="F156" s="49">
        <f>SUMIF('[1]TCE - ANEXO IV - Preencher'!$D:$D,'CONTÁBIL- FINANCEIRA '!A156,'[1]TCE - ANEXO IV - Preencher'!$N:$N)</f>
        <v>0</v>
      </c>
      <c r="G156" s="49"/>
      <c r="H156" s="34" t="s">
        <v>88</v>
      </c>
      <c r="I156" s="130"/>
      <c r="J156" s="132"/>
      <c r="K156" s="132"/>
    </row>
    <row r="157" spans="1:11" ht="18" customHeight="1" x14ac:dyDescent="0.2">
      <c r="A157" t="s">
        <v>125</v>
      </c>
      <c r="B157" s="6" t="s">
        <v>124</v>
      </c>
      <c r="C157" s="142" t="s">
        <v>123</v>
      </c>
      <c r="D157" s="142"/>
      <c r="E157" s="142"/>
      <c r="F157" s="49">
        <f>SUMIF('[1]TCE - ANEXO IV - Preencher'!$D:$D,'CONTÁBIL- FINANCEIRA '!A157,'[1]TCE - ANEXO IV - Preencher'!$N:$N)</f>
        <v>0</v>
      </c>
      <c r="G157" s="49"/>
      <c r="H157" s="34" t="s">
        <v>88</v>
      </c>
      <c r="I157" s="130"/>
      <c r="J157" s="132"/>
      <c r="K157" s="132"/>
    </row>
    <row r="158" spans="1:11" ht="18" customHeight="1" x14ac:dyDescent="0.2">
      <c r="A158" t="s">
        <v>122</v>
      </c>
      <c r="B158" s="6" t="s">
        <v>121</v>
      </c>
      <c r="C158" s="142" t="s">
        <v>120</v>
      </c>
      <c r="D158" s="142"/>
      <c r="E158" s="142"/>
      <c r="F158" s="49">
        <f>SUMIF('[1]TCE - ANEXO IV - Preencher'!$D:$D,'CONTÁBIL- FINANCEIRA '!A158,'[1]TCE - ANEXO IV - Preencher'!$N:$N)</f>
        <v>0</v>
      </c>
      <c r="G158" s="49"/>
      <c r="H158" s="34" t="s">
        <v>88</v>
      </c>
      <c r="I158" s="130"/>
      <c r="J158" s="132"/>
      <c r="K158" s="132"/>
    </row>
    <row r="159" spans="1:11" ht="18" customHeight="1" x14ac:dyDescent="0.2">
      <c r="C159" s="128" t="s">
        <v>119</v>
      </c>
      <c r="D159" s="128"/>
      <c r="E159" s="128"/>
      <c r="F159" s="139">
        <f>F160+F165+F166+F167</f>
        <v>142686.59</v>
      </c>
      <c r="G159" s="139"/>
      <c r="H159" s="131"/>
      <c r="I159" s="130"/>
      <c r="J159" s="132"/>
      <c r="K159" s="132"/>
    </row>
    <row r="160" spans="1:11" ht="18" customHeight="1" x14ac:dyDescent="0.2">
      <c r="C160" s="145" t="s">
        <v>118</v>
      </c>
      <c r="D160" s="145"/>
      <c r="E160" s="145"/>
      <c r="F160" s="144">
        <f>SUM(F161:G164)</f>
        <v>137282.9</v>
      </c>
      <c r="G160" s="144"/>
      <c r="H160" s="131"/>
      <c r="I160" s="130"/>
      <c r="J160" s="132"/>
      <c r="K160" s="132"/>
    </row>
    <row r="161" spans="1:11" ht="18" customHeight="1" x14ac:dyDescent="0.25">
      <c r="A161" s="143" t="s">
        <v>117</v>
      </c>
      <c r="B161" s="6" t="s">
        <v>110</v>
      </c>
      <c r="C161" s="142" t="s">
        <v>116</v>
      </c>
      <c r="D161" s="142"/>
      <c r="E161" s="142"/>
      <c r="F161" s="49">
        <f>SUMIF('[1]TCE - ANEXO IV - Preencher'!$D:$D,'CONTÁBIL- FINANCEIRA '!A161,'[1]TCE - ANEXO IV - Preencher'!$N:$N)</f>
        <v>76882.06</v>
      </c>
      <c r="G161" s="49"/>
      <c r="H161" s="34" t="s">
        <v>88</v>
      </c>
      <c r="I161" s="130"/>
      <c r="J161" s="132"/>
      <c r="K161" s="132"/>
    </row>
    <row r="162" spans="1:11" ht="18" customHeight="1" x14ac:dyDescent="0.25">
      <c r="A162" s="143" t="s">
        <v>115</v>
      </c>
      <c r="B162" s="6" t="s">
        <v>110</v>
      </c>
      <c r="C162" s="142" t="s">
        <v>114</v>
      </c>
      <c r="D162" s="142"/>
      <c r="E162" s="142"/>
      <c r="F162" s="49">
        <f>SUMIF('[1]TCE - ANEXO IV - Preencher'!$D:$D,'CONTÁBIL- FINANCEIRA '!A162,'[1]TCE - ANEXO IV - Preencher'!$N:$N)</f>
        <v>2482.25</v>
      </c>
      <c r="G162" s="49"/>
      <c r="H162" s="34" t="s">
        <v>88</v>
      </c>
      <c r="I162" s="130"/>
      <c r="J162" s="132"/>
      <c r="K162" s="132"/>
    </row>
    <row r="163" spans="1:11" ht="18" customHeight="1" x14ac:dyDescent="0.25">
      <c r="A163" s="143" t="s">
        <v>113</v>
      </c>
      <c r="B163" s="6" t="s">
        <v>110</v>
      </c>
      <c r="C163" s="142" t="s">
        <v>112</v>
      </c>
      <c r="D163" s="142"/>
      <c r="E163" s="142"/>
      <c r="F163" s="49">
        <f>SUMIF('[1]TCE - ANEXO IV - Preencher'!$D:$D,'CONTÁBIL- FINANCEIRA '!A163,'[1]TCE - ANEXO IV - Preencher'!$N:$N)</f>
        <v>13056</v>
      </c>
      <c r="G163" s="49"/>
      <c r="H163" s="34" t="s">
        <v>88</v>
      </c>
      <c r="I163" s="130"/>
      <c r="J163" s="132"/>
      <c r="K163" s="132"/>
    </row>
    <row r="164" spans="1:11" ht="18" customHeight="1" x14ac:dyDescent="0.25">
      <c r="A164" s="143" t="s">
        <v>111</v>
      </c>
      <c r="B164" s="6" t="s">
        <v>110</v>
      </c>
      <c r="C164" s="142" t="s">
        <v>109</v>
      </c>
      <c r="D164" s="142"/>
      <c r="E164" s="142"/>
      <c r="F164" s="49">
        <f>SUMIF('[1]TCE - ANEXO IV - Preencher'!$D:$D,'CONTÁBIL- FINANCEIRA '!A164,'[1]TCE - ANEXO IV - Preencher'!$N:$N)</f>
        <v>44862.59</v>
      </c>
      <c r="G164" s="49"/>
      <c r="H164" s="34" t="s">
        <v>88</v>
      </c>
      <c r="I164" s="130"/>
      <c r="J164" s="132"/>
      <c r="K164" s="132"/>
    </row>
    <row r="165" spans="1:11" ht="18" customHeight="1" x14ac:dyDescent="0.25">
      <c r="A165" s="143" t="s">
        <v>108</v>
      </c>
      <c r="B165" s="6" t="s">
        <v>107</v>
      </c>
      <c r="C165" s="142" t="s">
        <v>106</v>
      </c>
      <c r="D165" s="142"/>
      <c r="E165" s="142"/>
      <c r="F165" s="49">
        <f>SUMIF('[1]TCE - ANEXO IV - Preencher'!$D:$D,'CONTÁBIL- FINANCEIRA '!A165,'[1]TCE - ANEXO IV - Preencher'!$N:$N)</f>
        <v>5403.6900000000005</v>
      </c>
      <c r="G165" s="49"/>
      <c r="H165" s="34" t="s">
        <v>88</v>
      </c>
      <c r="I165" s="130"/>
      <c r="J165" s="132"/>
      <c r="K165" s="132"/>
    </row>
    <row r="166" spans="1:11" ht="18" customHeight="1" x14ac:dyDescent="0.25">
      <c r="A166" s="143" t="s">
        <v>105</v>
      </c>
      <c r="B166" s="6" t="s">
        <v>104</v>
      </c>
      <c r="C166" s="142" t="s">
        <v>103</v>
      </c>
      <c r="D166" s="142"/>
      <c r="E166" s="142"/>
      <c r="F166" s="49">
        <f>SUMIF('[1]TCE - ANEXO IV - Preencher'!$D:$D,'CONTÁBIL- FINANCEIRA '!A166,'[1]TCE - ANEXO IV - Preencher'!$N:$N)</f>
        <v>0</v>
      </c>
      <c r="G166" s="49"/>
      <c r="H166" s="34" t="s">
        <v>88</v>
      </c>
      <c r="I166" s="130"/>
      <c r="J166" s="132"/>
      <c r="K166" s="132"/>
    </row>
    <row r="167" spans="1:11" ht="18" customHeight="1" x14ac:dyDescent="0.25">
      <c r="A167" s="143" t="s">
        <v>102</v>
      </c>
      <c r="B167" s="6" t="s">
        <v>101</v>
      </c>
      <c r="C167" s="142" t="s">
        <v>100</v>
      </c>
      <c r="D167" s="142"/>
      <c r="E167" s="142"/>
      <c r="F167" s="49">
        <f>SUMIF('[1]TCE - ANEXO IV - Preencher'!$D:$D,'CONTÁBIL- FINANCEIRA '!A167,'[1]TCE - ANEXO IV - Preencher'!$N:$N)</f>
        <v>0</v>
      </c>
      <c r="G167" s="49"/>
      <c r="H167" s="34" t="s">
        <v>88</v>
      </c>
      <c r="I167" s="130"/>
      <c r="J167" s="132"/>
      <c r="K167" s="132"/>
    </row>
    <row r="168" spans="1:11" ht="18" customHeight="1" x14ac:dyDescent="0.2">
      <c r="C168" s="128" t="s">
        <v>99</v>
      </c>
      <c r="D168" s="128"/>
      <c r="E168" s="128"/>
      <c r="F168" s="139">
        <f>SUM(F169:G172)</f>
        <v>0</v>
      </c>
      <c r="G168" s="139"/>
      <c r="H168" s="131"/>
      <c r="I168" s="130"/>
      <c r="J168" s="132"/>
      <c r="K168" s="132"/>
    </row>
    <row r="169" spans="1:11" ht="18" customHeight="1" x14ac:dyDescent="0.2">
      <c r="A169" t="s">
        <v>98</v>
      </c>
      <c r="B169" s="6">
        <v>6</v>
      </c>
      <c r="C169" s="36" t="s">
        <v>97</v>
      </c>
      <c r="D169" s="36"/>
      <c r="E169" s="36"/>
      <c r="F169" s="24">
        <f>SUMIF('[1]TCE - ANEXO IV - Preencher'!$D:$D,'CONTÁBIL- FINANCEIRA '!A169,'[1]TCE - ANEXO IV - Preencher'!$N:$N)</f>
        <v>0</v>
      </c>
      <c r="G169" s="24"/>
      <c r="H169" s="34" t="s">
        <v>88</v>
      </c>
    </row>
    <row r="170" spans="1:11" ht="18" customHeight="1" x14ac:dyDescent="0.2">
      <c r="A170" t="s">
        <v>96</v>
      </c>
      <c r="B170" s="6">
        <v>6</v>
      </c>
      <c r="C170" s="36" t="s">
        <v>95</v>
      </c>
      <c r="D170" s="36"/>
      <c r="E170" s="36"/>
      <c r="F170" s="24">
        <f>SUMIF('[1]TCE - ANEXO IV - Preencher'!$D:$D,'CONTÁBIL- FINANCEIRA '!A170,'[1]TCE - ANEXO IV - Preencher'!$N:$N)</f>
        <v>0</v>
      </c>
      <c r="G170" s="24"/>
      <c r="H170" s="34" t="s">
        <v>88</v>
      </c>
    </row>
    <row r="171" spans="1:11" ht="18.75" x14ac:dyDescent="0.2">
      <c r="A171" t="s">
        <v>94</v>
      </c>
      <c r="B171" s="6">
        <v>7</v>
      </c>
      <c r="C171" s="36" t="s">
        <v>93</v>
      </c>
      <c r="D171" s="36"/>
      <c r="E171" s="36"/>
      <c r="F171" s="24">
        <f>SUMIF('[1]TCE - ANEXO IV - Preencher'!$D:$D,'CONTÁBIL- FINANCEIRA '!A171,'[1]TCE - ANEXO IV - Preencher'!$N:$N)</f>
        <v>0</v>
      </c>
      <c r="G171" s="24"/>
      <c r="H171" s="34" t="s">
        <v>88</v>
      </c>
    </row>
    <row r="172" spans="1:11" ht="18.75" x14ac:dyDescent="0.2">
      <c r="A172" t="s">
        <v>92</v>
      </c>
      <c r="B172" s="6">
        <v>6</v>
      </c>
      <c r="C172" s="36" t="s">
        <v>91</v>
      </c>
      <c r="D172" s="36"/>
      <c r="E172" s="36"/>
      <c r="F172" s="24">
        <f>SUMIF('[1]TCE - ANEXO IV - Preencher'!$D:$D,'CONTÁBIL- FINANCEIRA '!A172,'[1]TCE - ANEXO IV - Preencher'!$N:$N)</f>
        <v>0</v>
      </c>
      <c r="G172" s="24"/>
      <c r="H172" s="34" t="s">
        <v>88</v>
      </c>
    </row>
    <row r="173" spans="1:11" ht="18.75" x14ac:dyDescent="0.2">
      <c r="C173" s="128" t="s">
        <v>90</v>
      </c>
      <c r="D173" s="128"/>
      <c r="E173" s="128"/>
      <c r="F173" s="139">
        <f>F13+F18</f>
        <v>0</v>
      </c>
      <c r="G173" s="139"/>
      <c r="H173" s="34"/>
      <c r="I173" s="133"/>
    </row>
    <row r="174" spans="1:11" ht="18.75" x14ac:dyDescent="0.2">
      <c r="A174" t="s">
        <v>13</v>
      </c>
      <c r="C174" s="128" t="s">
        <v>13</v>
      </c>
      <c r="D174" s="128"/>
      <c r="E174" s="128"/>
      <c r="F174" s="139">
        <f>F281</f>
        <v>0</v>
      </c>
      <c r="G174" s="139"/>
      <c r="H174" s="34"/>
    </row>
    <row r="175" spans="1:11" ht="18.75" x14ac:dyDescent="0.2">
      <c r="A175" t="s">
        <v>89</v>
      </c>
      <c r="C175" s="128" t="s">
        <v>89</v>
      </c>
      <c r="D175" s="128"/>
      <c r="E175" s="128"/>
      <c r="F175" s="139">
        <f>'[1]TCE - ANEXO IV - Preencher'!Q98</f>
        <v>31029</v>
      </c>
      <c r="G175" s="139"/>
      <c r="H175" s="34" t="s">
        <v>88</v>
      </c>
      <c r="I175" s="130"/>
      <c r="J175" s="132"/>
      <c r="K175" s="132"/>
    </row>
    <row r="176" spans="1:11" ht="18.75" x14ac:dyDescent="0.2">
      <c r="C176" s="136" t="s">
        <v>87</v>
      </c>
      <c r="D176" s="136"/>
      <c r="E176" s="136"/>
      <c r="F176" s="135">
        <f>F27+F51+F60+F77+F96+F113+F151+F168+F173+F174+F175</f>
        <v>6234660.2675999999</v>
      </c>
      <c r="G176" s="135"/>
      <c r="H176" s="141"/>
      <c r="I176" s="130"/>
      <c r="J176" s="132"/>
      <c r="K176" s="132"/>
    </row>
    <row r="177" spans="3:11" ht="18.75" x14ac:dyDescent="0.2">
      <c r="C177" s="136" t="s">
        <v>86</v>
      </c>
      <c r="D177" s="136"/>
      <c r="E177" s="136"/>
      <c r="F177" s="135">
        <f>F24-F176</f>
        <v>-2167105.0776</v>
      </c>
      <c r="G177" s="135"/>
      <c r="H177" s="131"/>
      <c r="I177" s="140"/>
      <c r="J177" s="132"/>
      <c r="K177" s="132"/>
    </row>
    <row r="178" spans="3:11" ht="18.75" x14ac:dyDescent="0.2">
      <c r="C178" s="128" t="s">
        <v>85</v>
      </c>
      <c r="D178" s="128"/>
      <c r="E178" s="128"/>
      <c r="F178" s="139">
        <f>F259-F260-F261-F262</f>
        <v>114925.11850000008</v>
      </c>
      <c r="G178" s="139"/>
      <c r="H178" s="137"/>
      <c r="I178" s="138"/>
      <c r="J178" s="132"/>
      <c r="K178" s="132"/>
    </row>
    <row r="179" spans="3:11" ht="18.75" x14ac:dyDescent="0.2">
      <c r="C179" s="136" t="s">
        <v>84</v>
      </c>
      <c r="D179" s="136"/>
      <c r="E179" s="136"/>
      <c r="F179" s="135">
        <f>F176+F178</f>
        <v>6349585.3860999998</v>
      </c>
      <c r="G179" s="135"/>
      <c r="H179" s="137"/>
      <c r="I179" s="133"/>
      <c r="J179" s="132"/>
      <c r="K179" s="132"/>
    </row>
    <row r="180" spans="3:11" ht="18.75" x14ac:dyDescent="0.2">
      <c r="C180" s="136" t="s">
        <v>83</v>
      </c>
      <c r="D180" s="136"/>
      <c r="E180" s="136"/>
      <c r="F180" s="135">
        <f>F177-F178</f>
        <v>-2282030.1960999998</v>
      </c>
      <c r="G180" s="135"/>
      <c r="H180" s="134"/>
      <c r="I180" s="133"/>
      <c r="J180" s="132"/>
      <c r="K180" s="132"/>
    </row>
    <row r="181" spans="3:11" ht="18.75" x14ac:dyDescent="0.2">
      <c r="C181" s="129" t="s">
        <v>82</v>
      </c>
      <c r="D181" s="129"/>
      <c r="E181" s="129"/>
      <c r="F181" s="69">
        <v>0</v>
      </c>
      <c r="G181" s="69"/>
      <c r="H181" s="131"/>
      <c r="I181" s="130"/>
      <c r="J181" s="130"/>
      <c r="K181" s="130"/>
    </row>
    <row r="182" spans="3:11" ht="18" customHeight="1" x14ac:dyDescent="0.2">
      <c r="C182" s="129" t="s">
        <v>81</v>
      </c>
      <c r="D182" s="129"/>
      <c r="E182" s="129"/>
      <c r="F182" s="69">
        <v>0</v>
      </c>
      <c r="G182" s="69"/>
    </row>
    <row r="183" spans="3:11" ht="18.75" x14ac:dyDescent="0.2">
      <c r="C183" s="128" t="s">
        <v>80</v>
      </c>
      <c r="D183" s="128"/>
      <c r="E183" s="128"/>
      <c r="F183" s="127">
        <f>[1]Turnover!C16</f>
        <v>1.6181229773462782</v>
      </c>
      <c r="G183" s="127"/>
      <c r="H183" s="34" t="s">
        <v>79</v>
      </c>
    </row>
    <row r="184" spans="3:11" ht="31.5" customHeight="1" x14ac:dyDescent="0.2">
      <c r="C184" s="126" t="s">
        <v>78</v>
      </c>
      <c r="D184" s="125"/>
      <c r="E184" s="125"/>
      <c r="F184" s="125"/>
      <c r="G184" s="124"/>
      <c r="H184" s="106"/>
      <c r="I184" s="105"/>
      <c r="J184" s="105"/>
      <c r="K184" s="105"/>
    </row>
    <row r="185" spans="3:11" ht="30" customHeight="1" x14ac:dyDescent="0.2">
      <c r="C185" s="17"/>
      <c r="G185" s="101"/>
      <c r="H185" s="106"/>
      <c r="I185" s="105"/>
      <c r="J185" s="105"/>
      <c r="K185" s="105"/>
    </row>
    <row r="186" spans="3:11" ht="18" customHeight="1" x14ac:dyDescent="0.2">
      <c r="D186" s="4" t="s">
        <v>5</v>
      </c>
      <c r="E186" s="14" t="s">
        <v>6</v>
      </c>
      <c r="F186" s="13" t="s">
        <v>5</v>
      </c>
      <c r="G186" s="13"/>
      <c r="H186" s="106"/>
      <c r="I186" s="105"/>
      <c r="J186" s="105"/>
      <c r="K186" s="105"/>
    </row>
    <row r="187" spans="3:11" ht="15" customHeight="1" x14ac:dyDescent="0.2">
      <c r="C187" s="12"/>
      <c r="D187" s="11" t="s">
        <v>77</v>
      </c>
      <c r="E187" s="10" t="s">
        <v>3</v>
      </c>
      <c r="F187" s="9" t="s">
        <v>2</v>
      </c>
      <c r="G187" s="123"/>
      <c r="H187" s="106"/>
      <c r="I187" s="105"/>
      <c r="J187" s="105"/>
      <c r="K187" s="105"/>
    </row>
    <row r="188" spans="3:11" ht="15.75" x14ac:dyDescent="0.2">
      <c r="C188" s="118"/>
      <c r="D188" s="122" t="str">
        <f>D1</f>
        <v xml:space="preserve"> DIRETORIA EXECUTIVA DE  REGULAÇÃO MÉDIA E ALTA COMPLEXIDADE </v>
      </c>
      <c r="E188" s="122"/>
      <c r="F188" s="121" t="str">
        <f>F1</f>
        <v>SETEMBRO/2020 - Versão 4.0</v>
      </c>
      <c r="G188" s="121"/>
      <c r="H188" s="106"/>
      <c r="I188" s="105"/>
      <c r="J188" s="105"/>
      <c r="K188" s="105"/>
    </row>
    <row r="189" spans="3:11" ht="15.75" x14ac:dyDescent="0.2">
      <c r="C189" s="118"/>
      <c r="D189" s="120" t="str">
        <f>D2</f>
        <v xml:space="preserve"> DIRETORIA EXECUTIVA DE PLANEJAMENTO ORÇAMENTO  E GESTÃO DA INFORMAÇÃO </v>
      </c>
      <c r="E189" s="120"/>
      <c r="F189" s="119" t="str">
        <f>F2</f>
        <v>MÊS/ANO COMPETÊNCIA</v>
      </c>
      <c r="G189" s="119" t="str">
        <f>G2</f>
        <v>ANO CONTRATO</v>
      </c>
      <c r="H189" s="106"/>
      <c r="I189" s="105"/>
      <c r="J189" s="105"/>
      <c r="K189" s="105"/>
    </row>
    <row r="190" spans="3:11" ht="15.75" x14ac:dyDescent="0.2">
      <c r="C190" s="118"/>
      <c r="D190" s="120" t="str">
        <f>D3</f>
        <v xml:space="preserve"> DIRETORIA  DE ADMINISTRAÇÃO E FINANÇAS </v>
      </c>
      <c r="E190" s="120"/>
      <c r="F190" s="119"/>
      <c r="G190" s="119"/>
      <c r="H190" s="106"/>
      <c r="I190" s="105"/>
      <c r="J190" s="105"/>
      <c r="K190" s="105"/>
    </row>
    <row r="191" spans="3:11" ht="21.75" customHeight="1" x14ac:dyDescent="0.2">
      <c r="C191" s="118"/>
      <c r="D191" s="117" t="str">
        <f>D3</f>
        <v xml:space="preserve"> DIRETORIA  DE ADMINISTRAÇÃO E FINANÇAS </v>
      </c>
      <c r="E191" s="117"/>
      <c r="F191" s="116">
        <f>F4</f>
        <v>44197</v>
      </c>
      <c r="G191" s="115">
        <f>G4</f>
        <v>4</v>
      </c>
      <c r="H191" s="106"/>
      <c r="I191" s="105"/>
      <c r="J191" s="105"/>
      <c r="K191" s="105"/>
    </row>
    <row r="192" spans="3:11" ht="15.75" customHeight="1" x14ac:dyDescent="0.2">
      <c r="C192" s="114"/>
      <c r="D192" s="113" t="s">
        <v>76</v>
      </c>
      <c r="E192" s="113"/>
      <c r="F192" s="112" t="s">
        <v>75</v>
      </c>
      <c r="G192" s="111" t="s">
        <v>0</v>
      </c>
      <c r="H192" s="106"/>
      <c r="I192" s="105"/>
      <c r="J192" s="105"/>
      <c r="K192" s="105"/>
    </row>
    <row r="193" spans="3:11" ht="15.75" x14ac:dyDescent="0.2">
      <c r="C193" s="110" t="s">
        <v>74</v>
      </c>
      <c r="D193" s="110"/>
      <c r="E193" s="109" t="s">
        <v>73</v>
      </c>
      <c r="F193" s="109"/>
      <c r="G193" s="109"/>
      <c r="H193" s="106"/>
      <c r="I193" s="105"/>
      <c r="J193" s="105"/>
      <c r="K193" s="105"/>
    </row>
    <row r="194" spans="3:11" ht="18" customHeight="1" x14ac:dyDescent="0.2">
      <c r="C194" s="108" t="str">
        <f>IF(C6=0,"",C6)</f>
        <v>HOSPITAL DA MULHER DO RECIFE</v>
      </c>
      <c r="D194" s="108"/>
      <c r="E194" s="107" t="str">
        <f>IF(E6=0,"",E6)</f>
        <v>Ana Karla Mattos</v>
      </c>
      <c r="F194" s="107"/>
      <c r="G194" s="107"/>
      <c r="H194" s="106"/>
      <c r="I194" s="105"/>
      <c r="J194" s="105"/>
      <c r="K194" s="105"/>
    </row>
    <row r="195" spans="3:11" ht="18" customHeight="1" x14ac:dyDescent="0.2">
      <c r="C195" s="104" t="s">
        <v>72</v>
      </c>
      <c r="G195" s="101"/>
    </row>
    <row r="196" spans="3:11" ht="18" customHeight="1" x14ac:dyDescent="0.2">
      <c r="D196" s="103"/>
      <c r="E196" s="103"/>
      <c r="G196" s="101"/>
    </row>
    <row r="197" spans="3:11" ht="18" customHeight="1" x14ac:dyDescent="0.2">
      <c r="C197" s="102" t="s">
        <v>71</v>
      </c>
      <c r="G197" s="101"/>
    </row>
    <row r="198" spans="3:11" ht="18" customHeight="1" x14ac:dyDescent="0.2">
      <c r="C198" s="27" t="s">
        <v>11</v>
      </c>
      <c r="D198" s="27"/>
      <c r="E198" s="27"/>
      <c r="F198" s="26" t="s">
        <v>10</v>
      </c>
      <c r="G198" s="26"/>
    </row>
    <row r="199" spans="3:11" ht="18.75" x14ac:dyDescent="0.2">
      <c r="C199" s="70" t="s">
        <v>31</v>
      </c>
      <c r="D199" s="70"/>
      <c r="E199" s="70"/>
      <c r="F199" s="69"/>
      <c r="G199" s="69"/>
      <c r="H199" s="34" t="s">
        <v>23</v>
      </c>
    </row>
    <row r="200" spans="3:11" ht="18.75" x14ac:dyDescent="0.2">
      <c r="C200" s="70" t="s">
        <v>69</v>
      </c>
      <c r="D200" s="70"/>
      <c r="E200" s="70"/>
      <c r="F200" s="69"/>
      <c r="G200" s="69"/>
    </row>
    <row r="201" spans="3:11" ht="18" customHeight="1" x14ac:dyDescent="0.2">
      <c r="C201" s="70" t="s">
        <v>67</v>
      </c>
      <c r="D201" s="70"/>
      <c r="E201" s="70"/>
      <c r="F201" s="69"/>
      <c r="G201" s="69"/>
    </row>
    <row r="202" spans="3:11" ht="18" customHeight="1" x14ac:dyDescent="0.2">
      <c r="C202" s="23" t="s">
        <v>66</v>
      </c>
      <c r="D202" s="23"/>
      <c r="E202" s="23"/>
      <c r="F202" s="22">
        <f>F199-F200+F201</f>
        <v>0</v>
      </c>
      <c r="G202" s="22"/>
    </row>
    <row r="203" spans="3:11" ht="18" customHeight="1" x14ac:dyDescent="0.2">
      <c r="C203" s="46"/>
      <c r="D203" s="45"/>
      <c r="E203" s="45"/>
      <c r="F203" s="44"/>
      <c r="G203" s="66"/>
    </row>
    <row r="204" spans="3:11" ht="18" customHeight="1" x14ac:dyDescent="0.2">
      <c r="C204" s="30" t="s">
        <v>70</v>
      </c>
      <c r="D204" s="45"/>
      <c r="E204" s="45"/>
      <c r="F204" s="44"/>
      <c r="G204" s="66"/>
    </row>
    <row r="205" spans="3:11" ht="18" customHeight="1" x14ac:dyDescent="0.2">
      <c r="C205" s="27" t="s">
        <v>11</v>
      </c>
      <c r="D205" s="27"/>
      <c r="E205" s="27"/>
      <c r="F205" s="26" t="s">
        <v>10</v>
      </c>
      <c r="G205" s="26"/>
    </row>
    <row r="206" spans="3:11" ht="18.75" x14ac:dyDescent="0.2">
      <c r="C206" s="70" t="s">
        <v>31</v>
      </c>
      <c r="D206" s="70"/>
      <c r="E206" s="70"/>
      <c r="F206" s="69">
        <v>1560434.81</v>
      </c>
      <c r="G206" s="69"/>
      <c r="H206" s="34" t="s">
        <v>23</v>
      </c>
    </row>
    <row r="207" spans="3:11" ht="18.75" x14ac:dyDescent="0.2">
      <c r="C207" s="70" t="s">
        <v>69</v>
      </c>
      <c r="D207" s="70"/>
      <c r="E207" s="70"/>
      <c r="F207" s="24">
        <f>'[1]RELAÇÃO DE DESPESAS PAGAS'!N2</f>
        <v>8645311.4499999993</v>
      </c>
      <c r="G207" s="24"/>
      <c r="H207" s="34" t="s">
        <v>68</v>
      </c>
    </row>
    <row r="208" spans="3:11" ht="18.75" x14ac:dyDescent="0.2">
      <c r="C208" s="70" t="s">
        <v>67</v>
      </c>
      <c r="D208" s="70"/>
      <c r="E208" s="70"/>
      <c r="F208" s="69">
        <v>7163038.4500000002</v>
      </c>
      <c r="G208" s="69"/>
    </row>
    <row r="209" spans="1:256" ht="16.5" customHeight="1" x14ac:dyDescent="0.2">
      <c r="C209" s="23" t="s">
        <v>66</v>
      </c>
      <c r="D209" s="23"/>
      <c r="E209" s="23"/>
      <c r="F209" s="22">
        <f>F206-F207+F208</f>
        <v>78161.810000001453</v>
      </c>
      <c r="G209" s="22"/>
    </row>
    <row r="210" spans="1:256" ht="18" customHeight="1" x14ac:dyDescent="0.2">
      <c r="C210" s="46"/>
      <c r="D210" s="45"/>
      <c r="E210" s="45"/>
      <c r="F210" s="44"/>
      <c r="G210" s="66"/>
    </row>
    <row r="211" spans="1:256" ht="18" customHeight="1" x14ac:dyDescent="0.2">
      <c r="C211" s="100"/>
      <c r="D211" s="99"/>
      <c r="E211" s="99"/>
      <c r="F211" s="98"/>
      <c r="G211" s="97"/>
      <c r="H211" s="96"/>
      <c r="I211" s="95"/>
      <c r="J211" s="95"/>
      <c r="K211" s="95"/>
    </row>
    <row r="212" spans="1:256" ht="18" customHeight="1" x14ac:dyDescent="0.2">
      <c r="C212" s="30" t="s">
        <v>65</v>
      </c>
      <c r="D212" s="45"/>
      <c r="E212" s="45"/>
      <c r="F212" s="44"/>
      <c r="G212" s="66"/>
    </row>
    <row r="213" spans="1:256" ht="18" customHeight="1" x14ac:dyDescent="0.2">
      <c r="C213" s="27" t="s">
        <v>11</v>
      </c>
      <c r="D213" s="27"/>
      <c r="E213" s="27"/>
      <c r="F213" s="26" t="s">
        <v>10</v>
      </c>
      <c r="G213" s="26"/>
    </row>
    <row r="214" spans="1:256" ht="18" customHeight="1" x14ac:dyDescent="0.2">
      <c r="C214" s="70" t="s">
        <v>31</v>
      </c>
      <c r="D214" s="70"/>
      <c r="E214" s="70"/>
      <c r="F214" s="69">
        <v>6582.71</v>
      </c>
      <c r="G214" s="69"/>
      <c r="H214" s="34" t="s">
        <v>23</v>
      </c>
    </row>
    <row r="215" spans="1:256" ht="18" customHeight="1" x14ac:dyDescent="0.2">
      <c r="C215" s="70" t="s">
        <v>64</v>
      </c>
      <c r="D215" s="70"/>
      <c r="E215" s="70"/>
      <c r="F215" s="69">
        <v>1595939.5</v>
      </c>
      <c r="G215" s="69"/>
    </row>
    <row r="216" spans="1:256" ht="18.75" x14ac:dyDescent="0.2">
      <c r="C216" s="70" t="s">
        <v>63</v>
      </c>
      <c r="D216" s="70"/>
      <c r="E216" s="70"/>
      <c r="F216" s="24">
        <v>1632935.74</v>
      </c>
      <c r="G216" s="24"/>
    </row>
    <row r="217" spans="1:256" ht="18.75" x14ac:dyDescent="0.2">
      <c r="C217" s="70" t="s">
        <v>62</v>
      </c>
      <c r="D217" s="70"/>
      <c r="E217" s="70"/>
      <c r="F217" s="24">
        <v>1.66</v>
      </c>
      <c r="G217" s="24"/>
    </row>
    <row r="218" spans="1:256" ht="18.75" x14ac:dyDescent="0.2">
      <c r="C218" s="70" t="s">
        <v>61</v>
      </c>
      <c r="D218" s="70"/>
      <c r="E218" s="70"/>
      <c r="F218" s="69">
        <v>1.57</v>
      </c>
      <c r="G218" s="69"/>
    </row>
    <row r="219" spans="1:256" ht="18" customHeight="1" x14ac:dyDescent="0.2">
      <c r="C219" s="23" t="s">
        <v>60</v>
      </c>
      <c r="D219" s="23"/>
      <c r="E219" s="23"/>
      <c r="F219" s="22">
        <f>F214-F215+F216+F217-F218</f>
        <v>43579.039999999957</v>
      </c>
      <c r="G219" s="22"/>
    </row>
    <row r="220" spans="1:256" ht="18" customHeight="1" x14ac:dyDescent="0.2">
      <c r="C220" s="94"/>
      <c r="D220" s="45"/>
      <c r="E220" s="45"/>
      <c r="F220" s="44"/>
      <c r="G220" s="66"/>
    </row>
    <row r="221" spans="1:256" ht="18" customHeight="1" x14ac:dyDescent="0.2">
      <c r="C221" s="27" t="s">
        <v>59</v>
      </c>
      <c r="D221" s="27"/>
      <c r="E221" s="27"/>
      <c r="F221" s="22">
        <f>F219+F209+F202</f>
        <v>121740.8500000014</v>
      </c>
      <c r="G221" s="22"/>
    </row>
    <row r="222" spans="1:256" s="71" customFormat="1" ht="18" customHeight="1" x14ac:dyDescent="0.2">
      <c r="A222"/>
      <c r="B222" s="6"/>
      <c r="C222" s="93"/>
      <c r="D222" s="92"/>
      <c r="E222" s="92"/>
      <c r="F222" s="91"/>
      <c r="G222" s="90"/>
      <c r="H222" s="2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  <c r="CS222" s="1"/>
      <c r="CT222" s="1"/>
      <c r="CU222" s="1"/>
      <c r="CV222" s="1"/>
      <c r="CW222" s="1"/>
      <c r="CX222" s="1"/>
      <c r="CY222" s="1"/>
      <c r="CZ222" s="1"/>
      <c r="DA222" s="1"/>
      <c r="DB222" s="1"/>
      <c r="DC222" s="1"/>
      <c r="DD222" s="1"/>
      <c r="DE222" s="1"/>
      <c r="DF222" s="1"/>
      <c r="DG222" s="1"/>
      <c r="DH222" s="1"/>
      <c r="DI222" s="1"/>
      <c r="DJ222" s="1"/>
      <c r="DK222" s="1"/>
      <c r="DL222" s="1"/>
      <c r="DM222" s="1"/>
      <c r="DN222" s="1"/>
      <c r="DO222" s="1"/>
      <c r="DP222" s="1"/>
      <c r="DQ222" s="1"/>
      <c r="DR222" s="1"/>
      <c r="DS222" s="1"/>
      <c r="DT222" s="1"/>
      <c r="DU222" s="1"/>
      <c r="DV222" s="1"/>
      <c r="DW222" s="1"/>
      <c r="DX222" s="1"/>
      <c r="DY222" s="1"/>
      <c r="DZ222" s="1"/>
      <c r="EA222" s="1"/>
      <c r="EB222" s="1"/>
      <c r="EC222" s="1"/>
      <c r="ED222" s="1"/>
      <c r="EE222" s="1"/>
      <c r="EF222" s="1"/>
      <c r="EG222" s="1"/>
      <c r="EH222" s="1"/>
      <c r="EI222" s="1"/>
      <c r="EJ222" s="1"/>
      <c r="EK222" s="1"/>
      <c r="EL222" s="1"/>
      <c r="EM222" s="1"/>
      <c r="EN222" s="1"/>
      <c r="EO222" s="1"/>
      <c r="EP222" s="1"/>
      <c r="EQ222" s="1"/>
      <c r="ER222" s="1"/>
      <c r="ES222" s="1"/>
      <c r="ET222" s="1"/>
      <c r="EU222" s="1"/>
      <c r="EV222" s="1"/>
      <c r="EW222" s="1"/>
      <c r="EX222" s="1"/>
      <c r="EY222" s="1"/>
      <c r="EZ222" s="1"/>
      <c r="FA222" s="1"/>
      <c r="FB222" s="1"/>
      <c r="FC222" s="1"/>
      <c r="FD222" s="1"/>
      <c r="FE222" s="1"/>
      <c r="FF222" s="1"/>
      <c r="FG222" s="1"/>
      <c r="FH222" s="1"/>
      <c r="FI222" s="1"/>
      <c r="FJ222" s="1"/>
      <c r="FK222" s="1"/>
      <c r="FL222" s="1"/>
      <c r="FM222" s="1"/>
      <c r="FN222" s="1"/>
      <c r="FO222" s="1"/>
      <c r="FP222" s="1"/>
      <c r="FQ222" s="1"/>
      <c r="FR222" s="1"/>
      <c r="FS222" s="1"/>
      <c r="FT222" s="1"/>
      <c r="FU222" s="1"/>
      <c r="FV222" s="1"/>
      <c r="FW222" s="1"/>
      <c r="FX222" s="1"/>
      <c r="FY222" s="1"/>
      <c r="FZ222" s="1"/>
      <c r="GA222" s="1"/>
      <c r="GB222" s="1"/>
      <c r="GC222" s="1"/>
      <c r="GD222" s="1"/>
      <c r="GE222" s="1"/>
      <c r="GF222" s="1"/>
      <c r="GG222" s="1"/>
      <c r="GH222" s="1"/>
      <c r="GI222" s="1"/>
      <c r="GJ222" s="1"/>
      <c r="GK222" s="1"/>
      <c r="GL222" s="1"/>
      <c r="GM222" s="1"/>
      <c r="GN222" s="1"/>
      <c r="GO222" s="1"/>
      <c r="GP222" s="1"/>
      <c r="GQ222" s="1"/>
      <c r="GR222" s="1"/>
      <c r="GS222" s="1"/>
      <c r="GT222" s="1"/>
      <c r="GU222" s="1"/>
      <c r="GV222" s="1"/>
      <c r="GW222" s="1"/>
      <c r="GX222" s="1"/>
      <c r="GY222" s="1"/>
      <c r="GZ222" s="1"/>
      <c r="HA222" s="1"/>
      <c r="HB222" s="1"/>
      <c r="HC222" s="1"/>
      <c r="HD222" s="1"/>
      <c r="HE222" s="1"/>
      <c r="HF222" s="1"/>
      <c r="HG222" s="1"/>
      <c r="HH222" s="1"/>
      <c r="HI222" s="1"/>
      <c r="HJ222" s="1"/>
      <c r="HK222" s="1"/>
      <c r="HL222" s="1"/>
      <c r="HM222" s="1"/>
      <c r="HN222" s="1"/>
      <c r="HO222" s="1"/>
      <c r="HP222" s="1"/>
      <c r="HQ222" s="1"/>
      <c r="HR222" s="1"/>
      <c r="HS222" s="1"/>
      <c r="HT222" s="1"/>
      <c r="HU222" s="1"/>
      <c r="HV222" s="1"/>
      <c r="HW222" s="1"/>
      <c r="HX222" s="1"/>
      <c r="HY222" s="1"/>
      <c r="HZ222" s="1"/>
      <c r="IA222" s="1"/>
      <c r="IB222" s="1"/>
      <c r="IC222" s="1"/>
      <c r="ID222" s="1"/>
      <c r="IE222" s="1"/>
      <c r="IF222" s="1"/>
      <c r="IG222" s="1"/>
      <c r="IH222" s="1"/>
      <c r="II222" s="1"/>
      <c r="IJ222" s="1"/>
      <c r="IK222" s="1"/>
      <c r="IL222" s="1"/>
      <c r="IM222" s="1"/>
      <c r="IN222" s="1"/>
      <c r="IO222" s="1"/>
      <c r="IP222" s="1"/>
      <c r="IQ222" s="1"/>
      <c r="IR222" s="1"/>
      <c r="IS222" s="1"/>
      <c r="IT222" s="1"/>
      <c r="IU222" s="1"/>
      <c r="IV222" s="1"/>
    </row>
    <row r="223" spans="1:256" ht="18" customHeight="1" x14ac:dyDescent="0.2">
      <c r="C223" s="93"/>
      <c r="D223" s="92"/>
      <c r="E223" s="92"/>
      <c r="F223" s="91"/>
      <c r="G223" s="90"/>
    </row>
    <row r="224" spans="1:256" s="68" customFormat="1" ht="21" x14ac:dyDescent="0.2">
      <c r="A224" s="89"/>
      <c r="B224" s="6"/>
      <c r="C224" s="30" t="s">
        <v>58</v>
      </c>
      <c r="D224" s="45"/>
      <c r="E224" s="45"/>
      <c r="F224" s="44"/>
      <c r="G224" s="66"/>
      <c r="H224" s="2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  <c r="CS224" s="1"/>
      <c r="CT224" s="1"/>
      <c r="CU224" s="1"/>
      <c r="CV224" s="1"/>
      <c r="CW224" s="1"/>
      <c r="CX224" s="1"/>
      <c r="CY224" s="1"/>
      <c r="CZ224" s="1"/>
      <c r="DA224" s="1"/>
      <c r="DB224" s="1"/>
      <c r="DC224" s="1"/>
      <c r="DD224" s="1"/>
      <c r="DE224" s="1"/>
      <c r="DF224" s="1"/>
      <c r="DG224" s="1"/>
      <c r="DH224" s="1"/>
      <c r="DI224" s="1"/>
      <c r="DJ224" s="1"/>
      <c r="DK224" s="1"/>
      <c r="DL224" s="1"/>
      <c r="DM224" s="1"/>
      <c r="DN224" s="1"/>
      <c r="DO224" s="1"/>
      <c r="DP224" s="1"/>
      <c r="DQ224" s="1"/>
      <c r="DR224" s="1"/>
      <c r="DS224" s="1"/>
      <c r="DT224" s="1"/>
      <c r="DU224" s="1"/>
      <c r="DV224" s="1"/>
      <c r="DW224" s="1"/>
      <c r="DX224" s="1"/>
      <c r="DY224" s="1"/>
      <c r="DZ224" s="1"/>
      <c r="EA224" s="1"/>
      <c r="EB224" s="1"/>
      <c r="EC224" s="1"/>
      <c r="ED224" s="1"/>
      <c r="EE224" s="1"/>
      <c r="EF224" s="1"/>
      <c r="EG224" s="1"/>
      <c r="EH224" s="1"/>
      <c r="EI224" s="1"/>
      <c r="EJ224" s="1"/>
      <c r="EK224" s="1"/>
      <c r="EL224" s="1"/>
      <c r="EM224" s="1"/>
      <c r="EN224" s="1"/>
      <c r="EO224" s="1"/>
      <c r="EP224" s="1"/>
      <c r="EQ224" s="1"/>
      <c r="ER224" s="1"/>
      <c r="ES224" s="1"/>
      <c r="ET224" s="1"/>
      <c r="EU224" s="1"/>
      <c r="EV224" s="1"/>
      <c r="EW224" s="1"/>
      <c r="EX224" s="1"/>
      <c r="EY224" s="1"/>
      <c r="EZ224" s="1"/>
      <c r="FA224" s="1"/>
      <c r="FB224" s="1"/>
      <c r="FC224" s="1"/>
      <c r="FD224" s="1"/>
      <c r="FE224" s="1"/>
      <c r="FF224" s="1"/>
      <c r="FG224" s="1"/>
      <c r="FH224" s="1"/>
      <c r="FI224" s="1"/>
      <c r="FJ224" s="1"/>
      <c r="FK224" s="1"/>
      <c r="FL224" s="1"/>
      <c r="FM224" s="1"/>
      <c r="FN224" s="1"/>
      <c r="FO224" s="1"/>
      <c r="FP224" s="1"/>
      <c r="FQ224" s="1"/>
      <c r="FR224" s="1"/>
      <c r="FS224" s="1"/>
      <c r="FT224" s="1"/>
      <c r="FU224" s="1"/>
      <c r="FV224" s="1"/>
      <c r="FW224" s="1"/>
      <c r="FX224" s="1"/>
      <c r="FY224" s="1"/>
      <c r="FZ224" s="1"/>
      <c r="GA224" s="1"/>
      <c r="GB224" s="1"/>
      <c r="GC224" s="1"/>
      <c r="GD224" s="1"/>
      <c r="GE224" s="1"/>
      <c r="GF224" s="1"/>
      <c r="GG224" s="1"/>
      <c r="GH224" s="1"/>
      <c r="GI224" s="1"/>
      <c r="GJ224" s="1"/>
      <c r="GK224" s="1"/>
      <c r="GL224" s="1"/>
      <c r="GM224" s="1"/>
      <c r="GN224" s="1"/>
      <c r="GO224" s="1"/>
      <c r="GP224" s="1"/>
      <c r="GQ224" s="1"/>
      <c r="GR224" s="1"/>
      <c r="GS224" s="1"/>
      <c r="GT224" s="1"/>
      <c r="GU224" s="1"/>
      <c r="GV224" s="1"/>
      <c r="GW224" s="1"/>
      <c r="GX224" s="1"/>
      <c r="GY224" s="1"/>
      <c r="GZ224" s="1"/>
      <c r="HA224" s="1"/>
      <c r="HB224" s="1"/>
      <c r="HC224" s="1"/>
      <c r="HD224" s="1"/>
      <c r="HE224" s="1"/>
      <c r="HF224" s="1"/>
      <c r="HG224" s="1"/>
      <c r="HH224" s="1"/>
      <c r="HI224" s="1"/>
      <c r="HJ224" s="1"/>
      <c r="HK224" s="1"/>
      <c r="HL224" s="1"/>
      <c r="HM224" s="1"/>
      <c r="HN224" s="1"/>
      <c r="HO224" s="1"/>
      <c r="HP224" s="1"/>
      <c r="HQ224" s="1"/>
      <c r="HR224" s="1"/>
      <c r="HS224" s="1"/>
      <c r="HT224" s="1"/>
      <c r="HU224" s="1"/>
      <c r="HV224" s="1"/>
      <c r="HW224" s="1"/>
      <c r="HX224" s="1"/>
      <c r="HY224" s="1"/>
      <c r="HZ224" s="1"/>
      <c r="IA224" s="1"/>
      <c r="IB224" s="1"/>
      <c r="IC224" s="1"/>
      <c r="ID224" s="1"/>
      <c r="IE224" s="1"/>
      <c r="IF224" s="1"/>
      <c r="IG224" s="1"/>
      <c r="IH224" s="1"/>
      <c r="II224" s="1"/>
      <c r="IJ224" s="1"/>
      <c r="IK224" s="1"/>
      <c r="IL224" s="1"/>
      <c r="IM224" s="1"/>
      <c r="IN224" s="1"/>
      <c r="IO224" s="1"/>
      <c r="IP224" s="1"/>
      <c r="IQ224" s="1"/>
      <c r="IR224" s="1"/>
      <c r="IS224" s="1"/>
      <c r="IT224" s="1"/>
      <c r="IU224" s="1"/>
      <c r="IV224" s="1"/>
    </row>
    <row r="225" spans="3:256" ht="15.75" x14ac:dyDescent="0.2">
      <c r="C225" s="88" t="s">
        <v>11</v>
      </c>
      <c r="D225" s="87"/>
      <c r="E225" s="86" t="s">
        <v>57</v>
      </c>
      <c r="F225" s="85" t="s">
        <v>10</v>
      </c>
      <c r="G225" s="26"/>
    </row>
    <row r="226" spans="3:256" ht="18" customHeight="1" x14ac:dyDescent="0.2">
      <c r="C226" s="84" t="s">
        <v>56</v>
      </c>
      <c r="D226" s="83"/>
      <c r="E226" s="79"/>
      <c r="F226" s="82">
        <f>'[1]RELAÇÃO DE DESPESAS PAGAS'!R6</f>
        <v>0</v>
      </c>
      <c r="G226" s="24"/>
      <c r="H226" s="34" t="s">
        <v>55</v>
      </c>
    </row>
    <row r="227" spans="3:256" ht="18" customHeight="1" x14ac:dyDescent="0.2">
      <c r="C227" s="81" t="s">
        <v>54</v>
      </c>
      <c r="D227" s="80"/>
      <c r="E227" s="79"/>
      <c r="F227" s="78"/>
      <c r="G227" s="77"/>
      <c r="H227" s="34" t="s">
        <v>53</v>
      </c>
    </row>
    <row r="228" spans="3:256" ht="18" customHeight="1" x14ac:dyDescent="0.2">
      <c r="C228" s="76" t="s">
        <v>52</v>
      </c>
      <c r="D228" s="76"/>
      <c r="E228" s="76"/>
      <c r="F228" s="76"/>
      <c r="G228" s="76"/>
    </row>
    <row r="229" spans="3:256" ht="18" customHeight="1" x14ac:dyDescent="0.2">
      <c r="C229" s="76"/>
      <c r="D229" s="76"/>
      <c r="E229" s="76"/>
      <c r="F229" s="76"/>
      <c r="G229" s="76"/>
      <c r="H229" s="72"/>
      <c r="I229" s="71"/>
      <c r="J229" s="71"/>
      <c r="K229" s="71"/>
      <c r="L229" s="71"/>
      <c r="M229" s="71"/>
      <c r="N229" s="71"/>
      <c r="O229" s="71"/>
      <c r="P229" s="71"/>
      <c r="Q229" s="71"/>
      <c r="R229" s="71"/>
      <c r="S229" s="71"/>
      <c r="T229" s="71"/>
      <c r="U229" s="71"/>
      <c r="V229" s="71"/>
      <c r="W229" s="71"/>
      <c r="X229" s="71"/>
      <c r="Y229" s="71"/>
      <c r="Z229" s="71"/>
      <c r="AA229" s="71"/>
      <c r="AB229" s="71"/>
      <c r="AC229" s="71"/>
      <c r="AD229" s="71"/>
      <c r="AE229" s="71"/>
      <c r="AF229" s="71"/>
      <c r="AG229" s="71"/>
      <c r="AH229" s="71"/>
      <c r="AI229" s="71"/>
      <c r="AJ229" s="71"/>
      <c r="AK229" s="71"/>
      <c r="AL229" s="71"/>
      <c r="AM229" s="71"/>
      <c r="AN229" s="71"/>
      <c r="AO229" s="71"/>
      <c r="AP229" s="71"/>
      <c r="AQ229" s="71"/>
      <c r="AR229" s="71"/>
      <c r="AS229" s="71"/>
      <c r="AT229" s="71"/>
      <c r="AU229" s="71"/>
      <c r="AV229" s="71"/>
      <c r="AW229" s="71"/>
      <c r="AX229" s="71"/>
      <c r="AY229" s="71"/>
      <c r="AZ229" s="71"/>
      <c r="BA229" s="71"/>
      <c r="BB229" s="71"/>
      <c r="BC229" s="71"/>
      <c r="BD229" s="71"/>
      <c r="BE229" s="71"/>
      <c r="BF229" s="71"/>
      <c r="BG229" s="71"/>
      <c r="BH229" s="71"/>
      <c r="BI229" s="71"/>
      <c r="BJ229" s="71"/>
      <c r="BK229" s="71"/>
      <c r="BL229" s="71"/>
      <c r="BM229" s="71"/>
      <c r="BN229" s="71"/>
      <c r="BO229" s="71"/>
      <c r="BP229" s="71"/>
      <c r="BQ229" s="71"/>
      <c r="BR229" s="71"/>
      <c r="BS229" s="71"/>
      <c r="BT229" s="71"/>
      <c r="BU229" s="71"/>
      <c r="BV229" s="71"/>
      <c r="BW229" s="71"/>
      <c r="BX229" s="71"/>
      <c r="BY229" s="71"/>
      <c r="BZ229" s="71"/>
      <c r="CA229" s="71"/>
      <c r="CB229" s="71"/>
      <c r="CC229" s="71"/>
      <c r="CD229" s="71"/>
      <c r="CE229" s="71"/>
      <c r="CF229" s="71"/>
      <c r="CG229" s="71"/>
      <c r="CH229" s="71"/>
      <c r="CI229" s="71"/>
      <c r="CJ229" s="71"/>
      <c r="CK229" s="71"/>
      <c r="CL229" s="71"/>
      <c r="CM229" s="71"/>
      <c r="CN229" s="71"/>
      <c r="CO229" s="71"/>
      <c r="CP229" s="71"/>
      <c r="CQ229" s="71"/>
      <c r="CR229" s="71"/>
      <c r="CS229" s="71"/>
      <c r="CT229" s="71"/>
      <c r="CU229" s="71"/>
      <c r="CV229" s="71"/>
      <c r="CW229" s="71"/>
      <c r="CX229" s="71"/>
      <c r="CY229" s="71"/>
      <c r="CZ229" s="71"/>
      <c r="DA229" s="71"/>
      <c r="DB229" s="71"/>
      <c r="DC229" s="71"/>
      <c r="DD229" s="71"/>
      <c r="DE229" s="71"/>
      <c r="DF229" s="71"/>
      <c r="DG229" s="71"/>
      <c r="DH229" s="71"/>
      <c r="DI229" s="71"/>
      <c r="DJ229" s="71"/>
      <c r="DK229" s="71"/>
      <c r="DL229" s="71"/>
      <c r="DM229" s="71"/>
      <c r="DN229" s="71"/>
      <c r="DO229" s="71"/>
      <c r="DP229" s="71"/>
      <c r="DQ229" s="71"/>
      <c r="DR229" s="71"/>
      <c r="DS229" s="71"/>
      <c r="DT229" s="71"/>
      <c r="DU229" s="71"/>
      <c r="DV229" s="71"/>
      <c r="DW229" s="71"/>
      <c r="DX229" s="71"/>
      <c r="DY229" s="71"/>
      <c r="DZ229" s="71"/>
      <c r="EA229" s="71"/>
      <c r="EB229" s="71"/>
      <c r="EC229" s="71"/>
      <c r="ED229" s="71"/>
      <c r="EE229" s="71"/>
      <c r="EF229" s="71"/>
      <c r="EG229" s="71"/>
      <c r="EH229" s="71"/>
      <c r="EI229" s="71"/>
      <c r="EJ229" s="71"/>
      <c r="EK229" s="71"/>
      <c r="EL229" s="71"/>
      <c r="EM229" s="71"/>
      <c r="EN229" s="71"/>
      <c r="EO229" s="71"/>
      <c r="EP229" s="71"/>
      <c r="EQ229" s="71"/>
      <c r="ER229" s="71"/>
      <c r="ES229" s="71"/>
      <c r="ET229" s="71"/>
      <c r="EU229" s="71"/>
      <c r="EV229" s="71"/>
      <c r="EW229" s="71"/>
      <c r="EX229" s="71"/>
      <c r="EY229" s="71"/>
      <c r="EZ229" s="71"/>
      <c r="FA229" s="71"/>
      <c r="FB229" s="71"/>
      <c r="FC229" s="71"/>
      <c r="FD229" s="71"/>
      <c r="FE229" s="71"/>
      <c r="FF229" s="71"/>
      <c r="FG229" s="71"/>
      <c r="FH229" s="71"/>
      <c r="FI229" s="71"/>
      <c r="FJ229" s="71"/>
      <c r="FK229" s="71"/>
      <c r="FL229" s="71"/>
      <c r="FM229" s="71"/>
      <c r="FN229" s="71"/>
      <c r="FO229" s="71"/>
      <c r="FP229" s="71"/>
      <c r="FQ229" s="71"/>
      <c r="FR229" s="71"/>
      <c r="FS229" s="71"/>
      <c r="FT229" s="71"/>
      <c r="FU229" s="71"/>
      <c r="FV229" s="71"/>
      <c r="FW229" s="71"/>
      <c r="FX229" s="71"/>
      <c r="FY229" s="71"/>
      <c r="FZ229" s="71"/>
      <c r="GA229" s="71"/>
      <c r="GB229" s="71"/>
      <c r="GC229" s="71"/>
      <c r="GD229" s="71"/>
      <c r="GE229" s="71"/>
      <c r="GF229" s="71"/>
      <c r="GG229" s="71"/>
      <c r="GH229" s="71"/>
      <c r="GI229" s="71"/>
      <c r="GJ229" s="71"/>
      <c r="GK229" s="71"/>
      <c r="GL229" s="71"/>
      <c r="GM229" s="71"/>
      <c r="GN229" s="71"/>
      <c r="GO229" s="71"/>
      <c r="GP229" s="71"/>
      <c r="GQ229" s="71"/>
      <c r="GR229" s="71"/>
      <c r="GS229" s="71"/>
      <c r="GT229" s="71"/>
      <c r="GU229" s="71"/>
      <c r="GV229" s="71"/>
      <c r="GW229" s="71"/>
      <c r="GX229" s="71"/>
      <c r="GY229" s="71"/>
      <c r="GZ229" s="71"/>
      <c r="HA229" s="71"/>
      <c r="HB229" s="71"/>
      <c r="HC229" s="71"/>
      <c r="HD229" s="71"/>
      <c r="HE229" s="71"/>
      <c r="HF229" s="71"/>
      <c r="HG229" s="71"/>
      <c r="HH229" s="71"/>
      <c r="HI229" s="71"/>
      <c r="HJ229" s="71"/>
      <c r="HK229" s="71"/>
      <c r="HL229" s="71"/>
      <c r="HM229" s="71"/>
      <c r="HN229" s="71"/>
      <c r="HO229" s="71"/>
      <c r="HP229" s="71"/>
      <c r="HQ229" s="71"/>
      <c r="HR229" s="71"/>
      <c r="HS229" s="71"/>
      <c r="HT229" s="71"/>
      <c r="HU229" s="71"/>
      <c r="HV229" s="71"/>
      <c r="HW229" s="71"/>
      <c r="HX229" s="71"/>
      <c r="HY229" s="71"/>
      <c r="HZ229" s="71"/>
      <c r="IA229" s="71"/>
      <c r="IB229" s="71"/>
      <c r="IC229" s="71"/>
      <c r="ID229" s="71"/>
      <c r="IE229" s="71"/>
      <c r="IF229" s="71"/>
      <c r="IG229" s="71"/>
      <c r="IH229" s="71"/>
      <c r="II229" s="71"/>
      <c r="IJ229" s="71"/>
      <c r="IK229" s="71"/>
      <c r="IL229" s="71"/>
      <c r="IM229" s="71"/>
      <c r="IN229" s="71"/>
      <c r="IO229" s="71"/>
      <c r="IP229" s="71"/>
      <c r="IQ229" s="71"/>
      <c r="IR229" s="71"/>
      <c r="IS229" s="71"/>
      <c r="IT229" s="71"/>
      <c r="IU229" s="71"/>
      <c r="IV229" s="71"/>
    </row>
    <row r="230" spans="3:256" ht="18" customHeight="1" x14ac:dyDescent="0.2">
      <c r="C230" s="75"/>
      <c r="D230" s="74"/>
      <c r="E230" s="74"/>
      <c r="F230" s="74"/>
      <c r="G230" s="73"/>
      <c r="H230" s="72"/>
      <c r="I230" s="71"/>
      <c r="J230" s="71"/>
      <c r="K230" s="71"/>
      <c r="L230" s="71"/>
      <c r="M230" s="71"/>
      <c r="N230" s="71"/>
      <c r="O230" s="71"/>
      <c r="P230" s="71"/>
      <c r="Q230" s="71"/>
      <c r="R230" s="71"/>
      <c r="S230" s="71"/>
      <c r="T230" s="71"/>
      <c r="U230" s="71"/>
      <c r="V230" s="71"/>
      <c r="W230" s="71"/>
      <c r="X230" s="71"/>
      <c r="Y230" s="71"/>
      <c r="Z230" s="71"/>
      <c r="AA230" s="71"/>
      <c r="AB230" s="71"/>
      <c r="AC230" s="71"/>
      <c r="AD230" s="71"/>
      <c r="AE230" s="71"/>
      <c r="AF230" s="71"/>
      <c r="AG230" s="71"/>
      <c r="AH230" s="71"/>
      <c r="AI230" s="71"/>
      <c r="AJ230" s="71"/>
      <c r="AK230" s="71"/>
      <c r="AL230" s="71"/>
      <c r="AM230" s="71"/>
      <c r="AN230" s="71"/>
      <c r="AO230" s="71"/>
      <c r="AP230" s="71"/>
      <c r="AQ230" s="71"/>
      <c r="AR230" s="71"/>
      <c r="AS230" s="71"/>
      <c r="AT230" s="71"/>
      <c r="AU230" s="71"/>
      <c r="AV230" s="71"/>
      <c r="AW230" s="71"/>
      <c r="AX230" s="71"/>
      <c r="AY230" s="71"/>
      <c r="AZ230" s="71"/>
      <c r="BA230" s="71"/>
      <c r="BB230" s="71"/>
      <c r="BC230" s="71"/>
      <c r="BD230" s="71"/>
      <c r="BE230" s="71"/>
      <c r="BF230" s="71"/>
      <c r="BG230" s="71"/>
      <c r="BH230" s="71"/>
      <c r="BI230" s="71"/>
      <c r="BJ230" s="71"/>
      <c r="BK230" s="71"/>
      <c r="BL230" s="71"/>
      <c r="BM230" s="71"/>
      <c r="BN230" s="71"/>
      <c r="BO230" s="71"/>
      <c r="BP230" s="71"/>
      <c r="BQ230" s="71"/>
      <c r="BR230" s="71"/>
      <c r="BS230" s="71"/>
      <c r="BT230" s="71"/>
      <c r="BU230" s="71"/>
      <c r="BV230" s="71"/>
      <c r="BW230" s="71"/>
      <c r="BX230" s="71"/>
      <c r="BY230" s="71"/>
      <c r="BZ230" s="71"/>
      <c r="CA230" s="71"/>
      <c r="CB230" s="71"/>
      <c r="CC230" s="71"/>
      <c r="CD230" s="71"/>
      <c r="CE230" s="71"/>
      <c r="CF230" s="71"/>
      <c r="CG230" s="71"/>
      <c r="CH230" s="71"/>
      <c r="CI230" s="71"/>
      <c r="CJ230" s="71"/>
      <c r="CK230" s="71"/>
      <c r="CL230" s="71"/>
      <c r="CM230" s="71"/>
      <c r="CN230" s="71"/>
      <c r="CO230" s="71"/>
      <c r="CP230" s="71"/>
      <c r="CQ230" s="71"/>
      <c r="CR230" s="71"/>
      <c r="CS230" s="71"/>
      <c r="CT230" s="71"/>
      <c r="CU230" s="71"/>
      <c r="CV230" s="71"/>
      <c r="CW230" s="71"/>
      <c r="CX230" s="71"/>
      <c r="CY230" s="71"/>
      <c r="CZ230" s="71"/>
      <c r="DA230" s="71"/>
      <c r="DB230" s="71"/>
      <c r="DC230" s="71"/>
      <c r="DD230" s="71"/>
      <c r="DE230" s="71"/>
      <c r="DF230" s="71"/>
      <c r="DG230" s="71"/>
      <c r="DH230" s="71"/>
      <c r="DI230" s="71"/>
      <c r="DJ230" s="71"/>
      <c r="DK230" s="71"/>
      <c r="DL230" s="71"/>
      <c r="DM230" s="71"/>
      <c r="DN230" s="71"/>
      <c r="DO230" s="71"/>
      <c r="DP230" s="71"/>
      <c r="DQ230" s="71"/>
      <c r="DR230" s="71"/>
      <c r="DS230" s="71"/>
      <c r="DT230" s="71"/>
      <c r="DU230" s="71"/>
      <c r="DV230" s="71"/>
      <c r="DW230" s="71"/>
      <c r="DX230" s="71"/>
      <c r="DY230" s="71"/>
      <c r="DZ230" s="71"/>
      <c r="EA230" s="71"/>
      <c r="EB230" s="71"/>
      <c r="EC230" s="71"/>
      <c r="ED230" s="71"/>
      <c r="EE230" s="71"/>
      <c r="EF230" s="71"/>
      <c r="EG230" s="71"/>
      <c r="EH230" s="71"/>
      <c r="EI230" s="71"/>
      <c r="EJ230" s="71"/>
      <c r="EK230" s="71"/>
      <c r="EL230" s="71"/>
      <c r="EM230" s="71"/>
      <c r="EN230" s="71"/>
      <c r="EO230" s="71"/>
      <c r="EP230" s="71"/>
      <c r="EQ230" s="71"/>
      <c r="ER230" s="71"/>
      <c r="ES230" s="71"/>
      <c r="ET230" s="71"/>
      <c r="EU230" s="71"/>
      <c r="EV230" s="71"/>
      <c r="EW230" s="71"/>
      <c r="EX230" s="71"/>
      <c r="EY230" s="71"/>
      <c r="EZ230" s="71"/>
      <c r="FA230" s="71"/>
      <c r="FB230" s="71"/>
      <c r="FC230" s="71"/>
      <c r="FD230" s="71"/>
      <c r="FE230" s="71"/>
      <c r="FF230" s="71"/>
      <c r="FG230" s="71"/>
      <c r="FH230" s="71"/>
      <c r="FI230" s="71"/>
      <c r="FJ230" s="71"/>
      <c r="FK230" s="71"/>
      <c r="FL230" s="71"/>
      <c r="FM230" s="71"/>
      <c r="FN230" s="71"/>
      <c r="FO230" s="71"/>
      <c r="FP230" s="71"/>
      <c r="FQ230" s="71"/>
      <c r="FR230" s="71"/>
      <c r="FS230" s="71"/>
      <c r="FT230" s="71"/>
      <c r="FU230" s="71"/>
      <c r="FV230" s="71"/>
      <c r="FW230" s="71"/>
      <c r="FX230" s="71"/>
      <c r="FY230" s="71"/>
      <c r="FZ230" s="71"/>
      <c r="GA230" s="71"/>
      <c r="GB230" s="71"/>
      <c r="GC230" s="71"/>
      <c r="GD230" s="71"/>
      <c r="GE230" s="71"/>
      <c r="GF230" s="71"/>
      <c r="GG230" s="71"/>
      <c r="GH230" s="71"/>
      <c r="GI230" s="71"/>
      <c r="GJ230" s="71"/>
      <c r="GK230" s="71"/>
      <c r="GL230" s="71"/>
      <c r="GM230" s="71"/>
      <c r="GN230" s="71"/>
      <c r="GO230" s="71"/>
      <c r="GP230" s="71"/>
      <c r="GQ230" s="71"/>
      <c r="GR230" s="71"/>
      <c r="GS230" s="71"/>
      <c r="GT230" s="71"/>
      <c r="GU230" s="71"/>
      <c r="GV230" s="71"/>
      <c r="GW230" s="71"/>
      <c r="GX230" s="71"/>
      <c r="GY230" s="71"/>
      <c r="GZ230" s="71"/>
      <c r="HA230" s="71"/>
      <c r="HB230" s="71"/>
      <c r="HC230" s="71"/>
      <c r="HD230" s="71"/>
      <c r="HE230" s="71"/>
      <c r="HF230" s="71"/>
      <c r="HG230" s="71"/>
      <c r="HH230" s="71"/>
      <c r="HI230" s="71"/>
      <c r="HJ230" s="71"/>
      <c r="HK230" s="71"/>
      <c r="HL230" s="71"/>
      <c r="HM230" s="71"/>
      <c r="HN230" s="71"/>
      <c r="HO230" s="71"/>
      <c r="HP230" s="71"/>
      <c r="HQ230" s="71"/>
      <c r="HR230" s="71"/>
      <c r="HS230" s="71"/>
      <c r="HT230" s="71"/>
      <c r="HU230" s="71"/>
      <c r="HV230" s="71"/>
      <c r="HW230" s="71"/>
      <c r="HX230" s="71"/>
      <c r="HY230" s="71"/>
      <c r="HZ230" s="71"/>
      <c r="IA230" s="71"/>
      <c r="IB230" s="71"/>
      <c r="IC230" s="71"/>
      <c r="ID230" s="71"/>
      <c r="IE230" s="71"/>
      <c r="IF230" s="71"/>
      <c r="IG230" s="71"/>
      <c r="IH230" s="71"/>
      <c r="II230" s="71"/>
      <c r="IJ230" s="71"/>
      <c r="IK230" s="71"/>
      <c r="IL230" s="71"/>
      <c r="IM230" s="71"/>
      <c r="IN230" s="71"/>
      <c r="IO230" s="71"/>
      <c r="IP230" s="71"/>
      <c r="IQ230" s="71"/>
      <c r="IR230" s="71"/>
      <c r="IS230" s="71"/>
      <c r="IT230" s="71"/>
      <c r="IU230" s="71"/>
      <c r="IV230" s="71"/>
    </row>
    <row r="231" spans="3:256" ht="18" customHeight="1" x14ac:dyDescent="0.2">
      <c r="C231" s="30" t="s">
        <v>51</v>
      </c>
      <c r="D231" s="45"/>
      <c r="E231" s="45"/>
      <c r="F231" s="44"/>
      <c r="G231" s="66"/>
    </row>
    <row r="232" spans="3:256" ht="18" customHeight="1" x14ac:dyDescent="0.2">
      <c r="C232" s="27" t="s">
        <v>11</v>
      </c>
      <c r="D232" s="27"/>
      <c r="E232" s="27"/>
      <c r="F232" s="26" t="s">
        <v>10</v>
      </c>
      <c r="G232" s="26"/>
    </row>
    <row r="233" spans="3:256" ht="18" customHeight="1" x14ac:dyDescent="0.2">
      <c r="C233" s="70" t="s">
        <v>50</v>
      </c>
      <c r="D233" s="70"/>
      <c r="E233" s="70"/>
      <c r="F233" s="69">
        <f>'[1]SALDO DE ESTOQUE'!C24</f>
        <v>1994213.7000000002</v>
      </c>
      <c r="G233" s="69"/>
      <c r="H233" s="34" t="s">
        <v>47</v>
      </c>
      <c r="IV233" s="68"/>
    </row>
    <row r="234" spans="3:256" ht="18" customHeight="1" x14ac:dyDescent="0.2">
      <c r="C234" s="70" t="s">
        <v>49</v>
      </c>
      <c r="D234" s="70"/>
      <c r="E234" s="70"/>
      <c r="F234" s="69">
        <f>'[1]SALDO DE ESTOQUE'!C54</f>
        <v>249325.15000000002</v>
      </c>
      <c r="G234" s="69"/>
      <c r="H234" s="34" t="s">
        <v>47</v>
      </c>
    </row>
    <row r="235" spans="3:256" ht="18" customHeight="1" x14ac:dyDescent="0.2">
      <c r="C235" s="70" t="s">
        <v>48</v>
      </c>
      <c r="D235" s="70"/>
      <c r="E235" s="70"/>
      <c r="F235" s="69">
        <f>'[1]SALDO DE ESTOQUE'!C66</f>
        <v>15</v>
      </c>
      <c r="G235" s="69"/>
      <c r="H235" s="34" t="s">
        <v>47</v>
      </c>
    </row>
    <row r="236" spans="3:256" ht="18" customHeight="1" x14ac:dyDescent="0.2">
      <c r="C236" s="23" t="s">
        <v>46</v>
      </c>
      <c r="D236" s="23"/>
      <c r="E236" s="23"/>
      <c r="F236" s="22">
        <f>F233+F234+F235</f>
        <v>2243553.85</v>
      </c>
      <c r="G236" s="22"/>
      <c r="H236" s="34" t="s">
        <v>45</v>
      </c>
      <c r="L236" s="68"/>
      <c r="M236" s="68"/>
      <c r="N236" s="68"/>
      <c r="O236" s="68"/>
      <c r="P236" s="68"/>
      <c r="Q236" s="68"/>
      <c r="R236" s="68"/>
      <c r="S236" s="68"/>
      <c r="T236" s="68"/>
      <c r="U236" s="68"/>
      <c r="V236" s="68"/>
      <c r="W236" s="68"/>
      <c r="X236" s="68"/>
      <c r="Y236" s="68"/>
      <c r="Z236" s="68"/>
      <c r="AA236" s="68"/>
      <c r="AB236" s="68"/>
      <c r="AC236" s="68"/>
      <c r="AD236" s="68"/>
      <c r="AE236" s="68"/>
      <c r="AF236" s="68"/>
      <c r="AG236" s="68"/>
      <c r="AH236" s="68"/>
      <c r="AI236" s="68"/>
      <c r="AJ236" s="68"/>
      <c r="AK236" s="68"/>
      <c r="AL236" s="68"/>
      <c r="AM236" s="68"/>
      <c r="AN236" s="68"/>
      <c r="AO236" s="68"/>
      <c r="AP236" s="68"/>
      <c r="AQ236" s="68"/>
      <c r="AR236" s="68"/>
      <c r="AS236" s="68"/>
      <c r="AT236" s="68"/>
      <c r="AU236" s="68"/>
      <c r="AV236" s="68"/>
      <c r="AW236" s="68"/>
      <c r="AX236" s="68"/>
      <c r="AY236" s="68"/>
      <c r="AZ236" s="68"/>
      <c r="BA236" s="68"/>
      <c r="BB236" s="68"/>
      <c r="BC236" s="68"/>
      <c r="BD236" s="68"/>
      <c r="BE236" s="68"/>
      <c r="BF236" s="68"/>
      <c r="BG236" s="68"/>
      <c r="BH236" s="68"/>
      <c r="BI236" s="68"/>
      <c r="BJ236" s="68"/>
      <c r="BK236" s="68"/>
      <c r="BL236" s="68"/>
      <c r="BM236" s="68"/>
      <c r="BN236" s="68"/>
      <c r="BO236" s="68"/>
      <c r="BP236" s="68"/>
      <c r="BQ236" s="68"/>
      <c r="BR236" s="68"/>
      <c r="BS236" s="68"/>
      <c r="BT236" s="68"/>
      <c r="BU236" s="68"/>
      <c r="BV236" s="68"/>
      <c r="BW236" s="68"/>
      <c r="BX236" s="68"/>
      <c r="BY236" s="68"/>
      <c r="BZ236" s="68"/>
      <c r="CA236" s="68"/>
      <c r="CB236" s="68"/>
      <c r="CC236" s="68"/>
      <c r="CD236" s="68"/>
      <c r="CE236" s="68"/>
      <c r="CF236" s="68"/>
      <c r="CG236" s="68"/>
      <c r="CH236" s="68"/>
      <c r="CI236" s="68"/>
      <c r="CJ236" s="68"/>
      <c r="CK236" s="68"/>
      <c r="CL236" s="68"/>
      <c r="CM236" s="68"/>
      <c r="CN236" s="68"/>
      <c r="CO236" s="68"/>
      <c r="CP236" s="68"/>
      <c r="CQ236" s="68"/>
      <c r="CR236" s="68"/>
      <c r="CS236" s="68"/>
      <c r="CT236" s="68"/>
      <c r="CU236" s="68"/>
      <c r="CV236" s="68"/>
      <c r="CW236" s="68"/>
      <c r="CX236" s="68"/>
      <c r="CY236" s="68"/>
      <c r="CZ236" s="68"/>
      <c r="DA236" s="68"/>
      <c r="DB236" s="68"/>
      <c r="DC236" s="68"/>
      <c r="DD236" s="68"/>
      <c r="DE236" s="68"/>
      <c r="DF236" s="68"/>
      <c r="DG236" s="68"/>
      <c r="DH236" s="68"/>
      <c r="DI236" s="68"/>
      <c r="DJ236" s="68"/>
      <c r="DK236" s="68"/>
      <c r="DL236" s="68"/>
      <c r="DM236" s="68"/>
      <c r="DN236" s="68"/>
      <c r="DO236" s="68"/>
      <c r="DP236" s="68"/>
      <c r="DQ236" s="68"/>
      <c r="DR236" s="68"/>
      <c r="DS236" s="68"/>
      <c r="DT236" s="68"/>
      <c r="DU236" s="68"/>
      <c r="DV236" s="68"/>
      <c r="DW236" s="68"/>
      <c r="DX236" s="68"/>
      <c r="DY236" s="68"/>
      <c r="DZ236" s="68"/>
      <c r="EA236" s="68"/>
      <c r="EB236" s="68"/>
      <c r="EC236" s="68"/>
      <c r="ED236" s="68"/>
      <c r="EE236" s="68"/>
      <c r="EF236" s="68"/>
      <c r="EG236" s="68"/>
      <c r="EH236" s="68"/>
      <c r="EI236" s="68"/>
      <c r="EJ236" s="68"/>
      <c r="EK236" s="68"/>
      <c r="EL236" s="68"/>
      <c r="EM236" s="68"/>
      <c r="EN236" s="68"/>
      <c r="EO236" s="68"/>
      <c r="EP236" s="68"/>
      <c r="EQ236" s="68"/>
      <c r="ER236" s="68"/>
      <c r="ES236" s="68"/>
      <c r="ET236" s="68"/>
      <c r="EU236" s="68"/>
      <c r="EV236" s="68"/>
      <c r="EW236" s="68"/>
      <c r="EX236" s="68"/>
      <c r="EY236" s="68"/>
      <c r="EZ236" s="68"/>
      <c r="FA236" s="68"/>
      <c r="FB236" s="68"/>
      <c r="FC236" s="68"/>
      <c r="FD236" s="68"/>
      <c r="FE236" s="68"/>
      <c r="FF236" s="68"/>
      <c r="FG236" s="68"/>
      <c r="FH236" s="68"/>
      <c r="FI236" s="68"/>
      <c r="FJ236" s="68"/>
      <c r="FK236" s="68"/>
      <c r="FL236" s="68"/>
      <c r="FM236" s="68"/>
      <c r="FN236" s="68"/>
      <c r="FO236" s="68"/>
      <c r="FP236" s="68"/>
      <c r="FQ236" s="68"/>
      <c r="FR236" s="68"/>
      <c r="FS236" s="68"/>
      <c r="FT236" s="68"/>
      <c r="FU236" s="68"/>
      <c r="FV236" s="68"/>
      <c r="FW236" s="68"/>
      <c r="FX236" s="68"/>
      <c r="FY236" s="68"/>
      <c r="FZ236" s="68"/>
      <c r="GA236" s="68"/>
      <c r="GB236" s="68"/>
      <c r="GC236" s="68"/>
      <c r="GD236" s="68"/>
      <c r="GE236" s="68"/>
      <c r="GF236" s="68"/>
      <c r="GG236" s="68"/>
      <c r="GH236" s="68"/>
      <c r="GI236" s="68"/>
      <c r="GJ236" s="68"/>
      <c r="GK236" s="68"/>
      <c r="GL236" s="68"/>
      <c r="GM236" s="68"/>
      <c r="GN236" s="68"/>
      <c r="GO236" s="68"/>
      <c r="GP236" s="68"/>
      <c r="GQ236" s="68"/>
      <c r="GR236" s="68"/>
      <c r="GS236" s="68"/>
      <c r="GT236" s="68"/>
      <c r="GU236" s="68"/>
      <c r="GV236" s="68"/>
      <c r="GW236" s="68"/>
      <c r="GX236" s="68"/>
      <c r="GY236" s="68"/>
      <c r="GZ236" s="68"/>
      <c r="HA236" s="68"/>
      <c r="HB236" s="68"/>
      <c r="HC236" s="68"/>
      <c r="HD236" s="68"/>
      <c r="HE236" s="68"/>
      <c r="HF236" s="68"/>
      <c r="HG236" s="68"/>
      <c r="HH236" s="68"/>
      <c r="HI236" s="68"/>
      <c r="HJ236" s="68"/>
      <c r="HK236" s="68"/>
      <c r="HL236" s="68"/>
      <c r="HM236" s="68"/>
      <c r="HN236" s="68"/>
      <c r="HO236" s="68"/>
      <c r="HP236" s="68"/>
      <c r="HQ236" s="68"/>
      <c r="HR236" s="68"/>
      <c r="HS236" s="68"/>
      <c r="HT236" s="68"/>
      <c r="HU236" s="68"/>
      <c r="HV236" s="68"/>
      <c r="HW236" s="68"/>
      <c r="HX236" s="68"/>
      <c r="HY236" s="68"/>
      <c r="HZ236" s="68"/>
      <c r="IA236" s="68"/>
      <c r="IB236" s="68"/>
      <c r="IC236" s="68"/>
      <c r="ID236" s="68"/>
      <c r="IE236" s="68"/>
      <c r="IF236" s="68"/>
      <c r="IG236" s="68"/>
      <c r="IH236" s="68"/>
      <c r="II236" s="68"/>
      <c r="IJ236" s="68"/>
      <c r="IK236" s="68"/>
      <c r="IL236" s="68"/>
      <c r="IM236" s="68"/>
      <c r="IN236" s="68"/>
      <c r="IO236" s="68"/>
      <c r="IP236" s="68"/>
      <c r="IQ236" s="68"/>
      <c r="IR236" s="68"/>
      <c r="IS236" s="68"/>
      <c r="IT236" s="68"/>
      <c r="IU236" s="68"/>
    </row>
    <row r="237" spans="3:256" ht="18" customHeight="1" x14ac:dyDescent="0.2">
      <c r="C237" s="67"/>
      <c r="D237" s="67"/>
      <c r="E237" s="67"/>
      <c r="F237" s="44"/>
      <c r="G237" s="66"/>
    </row>
    <row r="238" spans="3:256" ht="18" customHeight="1" x14ac:dyDescent="0.2">
      <c r="C238" s="65" t="s">
        <v>44</v>
      </c>
      <c r="D238" s="65"/>
      <c r="E238" s="65"/>
      <c r="F238" s="44"/>
      <c r="G238" s="43"/>
    </row>
    <row r="239" spans="3:256" ht="18" customHeight="1" x14ac:dyDescent="0.2">
      <c r="C239" s="64" t="s">
        <v>43</v>
      </c>
      <c r="D239" s="64"/>
      <c r="E239" s="45"/>
      <c r="F239" s="44"/>
      <c r="G239" s="43"/>
    </row>
    <row r="240" spans="3:256" ht="18" customHeight="1" x14ac:dyDescent="0.2">
      <c r="C240" s="27" t="s">
        <v>11</v>
      </c>
      <c r="D240" s="27"/>
      <c r="E240" s="27"/>
      <c r="F240" s="26" t="s">
        <v>10</v>
      </c>
      <c r="G240" s="26"/>
    </row>
    <row r="241" spans="3:13" ht="18" customHeight="1" x14ac:dyDescent="0.2">
      <c r="C241" s="63" t="s">
        <v>42</v>
      </c>
      <c r="D241" s="63"/>
      <c r="E241" s="63"/>
      <c r="F241" s="62">
        <v>19785.54</v>
      </c>
      <c r="G241" s="62"/>
    </row>
    <row r="242" spans="3:13" ht="18" customHeight="1" x14ac:dyDescent="0.2">
      <c r="C242" s="61" t="s">
        <v>41</v>
      </c>
      <c r="D242" s="61"/>
      <c r="E242" s="61"/>
      <c r="F242" s="60">
        <v>7906.41</v>
      </c>
      <c r="G242" s="60"/>
    </row>
    <row r="243" spans="3:13" ht="18.75" x14ac:dyDescent="0.2">
      <c r="C243" s="59" t="s">
        <v>40</v>
      </c>
      <c r="D243" s="59"/>
      <c r="E243" s="59"/>
      <c r="F243" s="58">
        <v>0</v>
      </c>
      <c r="G243" s="58"/>
    </row>
    <row r="244" spans="3:13" ht="18.75" x14ac:dyDescent="0.2">
      <c r="C244" s="27" t="s">
        <v>34</v>
      </c>
      <c r="D244" s="27"/>
      <c r="E244" s="57"/>
      <c r="F244" s="56">
        <f>SUM(F241:G243)</f>
        <v>27691.95</v>
      </c>
      <c r="G244" s="56"/>
    </row>
    <row r="245" spans="3:13" ht="15" customHeight="1" x14ac:dyDescent="0.2">
      <c r="C245" s="55"/>
      <c r="D245" s="55"/>
      <c r="E245" s="55"/>
      <c r="F245" s="54"/>
      <c r="G245" s="54"/>
    </row>
    <row r="246" spans="3:13" ht="18" customHeight="1" x14ac:dyDescent="0.2">
      <c r="C246" s="64" t="s">
        <v>39</v>
      </c>
      <c r="D246" s="64"/>
      <c r="E246" s="45"/>
      <c r="F246" s="44"/>
      <c r="G246" s="43"/>
    </row>
    <row r="247" spans="3:13" ht="18" customHeight="1" x14ac:dyDescent="0.2">
      <c r="C247" s="27" t="s">
        <v>11</v>
      </c>
      <c r="D247" s="27"/>
      <c r="E247" s="27"/>
      <c r="F247" s="26" t="s">
        <v>10</v>
      </c>
      <c r="G247" s="26"/>
    </row>
    <row r="248" spans="3:13" ht="18" customHeight="1" x14ac:dyDescent="0.2">
      <c r="C248" s="63" t="s">
        <v>38</v>
      </c>
      <c r="D248" s="63"/>
      <c r="E248" s="63"/>
      <c r="F248" s="62">
        <v>1424956.05</v>
      </c>
      <c r="G248" s="62"/>
    </row>
    <row r="249" spans="3:13" ht="18" customHeight="1" x14ac:dyDescent="0.2">
      <c r="C249" s="63" t="s">
        <v>37</v>
      </c>
      <c r="D249" s="63"/>
      <c r="E249" s="63"/>
      <c r="F249" s="62">
        <v>1187146.3999999999</v>
      </c>
      <c r="G249" s="62"/>
    </row>
    <row r="250" spans="3:13" ht="18" customHeight="1" x14ac:dyDescent="0.2">
      <c r="C250" s="61" t="s">
        <v>36</v>
      </c>
      <c r="D250" s="61"/>
      <c r="E250" s="61"/>
      <c r="F250" s="60">
        <v>470340.94</v>
      </c>
      <c r="G250" s="60"/>
    </row>
    <row r="251" spans="3:13" ht="18" customHeight="1" x14ac:dyDescent="0.2">
      <c r="C251" s="59" t="s">
        <v>35</v>
      </c>
      <c r="D251" s="59"/>
      <c r="E251" s="59"/>
      <c r="F251" s="58">
        <v>26944.59</v>
      </c>
      <c r="G251" s="58"/>
    </row>
    <row r="252" spans="3:13" ht="18.75" x14ac:dyDescent="0.2">
      <c r="C252" s="27" t="s">
        <v>34</v>
      </c>
      <c r="D252" s="27"/>
      <c r="E252" s="57"/>
      <c r="F252" s="56">
        <f>SUM(F248:G251)</f>
        <v>3109387.98</v>
      </c>
      <c r="G252" s="56"/>
    </row>
    <row r="253" spans="3:13" ht="18.75" x14ac:dyDescent="0.2">
      <c r="C253" s="55"/>
      <c r="D253" s="55"/>
      <c r="E253" s="55"/>
      <c r="F253" s="54"/>
      <c r="G253" s="54"/>
    </row>
    <row r="254" spans="3:13" ht="18" customHeight="1" x14ac:dyDescent="0.2">
      <c r="C254" s="42" t="s">
        <v>33</v>
      </c>
      <c r="D254" s="42"/>
      <c r="E254" s="42"/>
      <c r="F254" s="53">
        <f>F244+F252</f>
        <v>3137079.93</v>
      </c>
      <c r="G254" s="52"/>
    </row>
    <row r="255" spans="3:13" ht="18" customHeight="1" x14ac:dyDescent="0.2">
      <c r="C255" s="46"/>
      <c r="D255" s="45"/>
      <c r="E255" s="45"/>
      <c r="F255" s="44"/>
      <c r="G255" s="44"/>
      <c r="J255" s="47"/>
      <c r="M255" s="47"/>
    </row>
    <row r="256" spans="3:13" ht="18" customHeight="1" x14ac:dyDescent="0.2">
      <c r="C256" s="30" t="s">
        <v>32</v>
      </c>
      <c r="D256" s="45"/>
      <c r="E256" s="45"/>
      <c r="F256" s="44"/>
      <c r="G256" s="43"/>
      <c r="K256" s="47"/>
      <c r="M256" s="47"/>
    </row>
    <row r="257" spans="1:13" ht="18" customHeight="1" x14ac:dyDescent="0.2">
      <c r="C257" s="42" t="s">
        <v>11</v>
      </c>
      <c r="D257" s="42"/>
      <c r="E257" s="42"/>
      <c r="F257" s="41" t="s">
        <v>10</v>
      </c>
      <c r="G257" s="41"/>
      <c r="K257" s="47"/>
      <c r="M257" s="47"/>
    </row>
    <row r="258" spans="1:13" ht="18" customHeight="1" x14ac:dyDescent="0.2">
      <c r="C258" s="51" t="s">
        <v>31</v>
      </c>
      <c r="D258" s="51"/>
      <c r="E258" s="51"/>
      <c r="F258" s="50">
        <v>153289.76999999999</v>
      </c>
      <c r="G258" s="50"/>
      <c r="H258" s="34" t="s">
        <v>23</v>
      </c>
      <c r="K258" s="47"/>
      <c r="M258" s="47"/>
    </row>
    <row r="259" spans="1:13" ht="18" customHeight="1" x14ac:dyDescent="0.2">
      <c r="C259" s="36" t="s">
        <v>30</v>
      </c>
      <c r="D259" s="36"/>
      <c r="E259" s="36"/>
      <c r="F259" s="49">
        <v>719353.05</v>
      </c>
      <c r="G259" s="49"/>
      <c r="H259" s="48"/>
      <c r="K259" s="47"/>
      <c r="M259" s="47"/>
    </row>
    <row r="260" spans="1:13" ht="18" customHeight="1" x14ac:dyDescent="0.2">
      <c r="C260" s="36" t="s">
        <v>29</v>
      </c>
      <c r="D260" s="36"/>
      <c r="E260" s="36"/>
      <c r="F260" s="24">
        <f>F38</f>
        <v>529458.07149999996</v>
      </c>
      <c r="G260" s="24"/>
      <c r="H260" s="34"/>
      <c r="K260" s="47"/>
    </row>
    <row r="261" spans="1:13" ht="18" customHeight="1" x14ac:dyDescent="0.2">
      <c r="C261" s="36" t="s">
        <v>28</v>
      </c>
      <c r="D261" s="36"/>
      <c r="E261" s="36"/>
      <c r="F261" s="24">
        <f>F42</f>
        <v>0</v>
      </c>
      <c r="G261" s="24"/>
      <c r="K261" s="47"/>
    </row>
    <row r="262" spans="1:13" ht="18" customHeight="1" x14ac:dyDescent="0.2">
      <c r="C262" s="36" t="s">
        <v>27</v>
      </c>
      <c r="D262" s="36"/>
      <c r="E262" s="36"/>
      <c r="F262" s="24">
        <f>F46</f>
        <v>74969.86</v>
      </c>
      <c r="G262" s="24"/>
      <c r="K262" s="47"/>
    </row>
    <row r="263" spans="1:13" ht="18" customHeight="1" x14ac:dyDescent="0.2">
      <c r="C263" s="23" t="s">
        <v>26</v>
      </c>
      <c r="D263" s="23"/>
      <c r="E263" s="23"/>
      <c r="F263" s="22">
        <f>F258+F259-F260-F261-F262</f>
        <v>268214.88850000012</v>
      </c>
      <c r="G263" s="22"/>
    </row>
    <row r="264" spans="1:13" ht="15" x14ac:dyDescent="0.2">
      <c r="C264" s="46"/>
      <c r="D264" s="45"/>
      <c r="E264" s="45"/>
      <c r="F264" s="44"/>
      <c r="G264" s="44"/>
    </row>
    <row r="265" spans="1:13" ht="21" x14ac:dyDescent="0.2">
      <c r="C265" s="30" t="s">
        <v>25</v>
      </c>
      <c r="D265" s="45"/>
      <c r="E265" s="45"/>
      <c r="F265" s="44"/>
      <c r="G265" s="43"/>
    </row>
    <row r="266" spans="1:13" ht="15.75" x14ac:dyDescent="0.2">
      <c r="C266" s="42" t="s">
        <v>11</v>
      </c>
      <c r="D266" s="42"/>
      <c r="E266" s="42"/>
      <c r="F266" s="41" t="s">
        <v>10</v>
      </c>
      <c r="G266" s="41"/>
    </row>
    <row r="267" spans="1:13" ht="17.25" x14ac:dyDescent="0.2">
      <c r="C267" s="40" t="s">
        <v>24</v>
      </c>
      <c r="D267" s="40"/>
      <c r="E267" s="40"/>
      <c r="F267" s="39"/>
      <c r="G267" s="39"/>
      <c r="H267" s="34" t="s">
        <v>23</v>
      </c>
    </row>
    <row r="268" spans="1:13" ht="17.25" x14ac:dyDescent="0.2">
      <c r="C268" s="38" t="s">
        <v>22</v>
      </c>
      <c r="D268" s="38"/>
      <c r="E268" s="38"/>
      <c r="F268" s="37">
        <f>F13+F18</f>
        <v>0</v>
      </c>
      <c r="G268" s="37"/>
    </row>
    <row r="269" spans="1:13" ht="17.25" x14ac:dyDescent="0.2">
      <c r="C269" s="38" t="s">
        <v>21</v>
      </c>
      <c r="D269" s="38"/>
      <c r="E269" s="38"/>
      <c r="F269" s="37">
        <f>SUM(F270:G274)</f>
        <v>0</v>
      </c>
      <c r="G269" s="37"/>
    </row>
    <row r="270" spans="1:13" ht="17.25" x14ac:dyDescent="0.2">
      <c r="A270" t="s">
        <v>20</v>
      </c>
      <c r="B270" s="6">
        <v>6</v>
      </c>
      <c r="C270" s="36" t="s">
        <v>20</v>
      </c>
      <c r="D270" s="36"/>
      <c r="E270" s="36"/>
      <c r="F270" s="35">
        <f>SUMIF('[1]TCE - ANEXO IV - Preencher'!$D:$D,'CONTÁBIL- FINANCEIRA '!A270,'[1]TCE - ANEXO IV - Preencher'!$N:$N)</f>
        <v>0</v>
      </c>
      <c r="G270" s="35"/>
      <c r="H270" s="34" t="s">
        <v>15</v>
      </c>
    </row>
    <row r="271" spans="1:13" ht="17.25" x14ac:dyDescent="0.2">
      <c r="A271" t="s">
        <v>19</v>
      </c>
      <c r="B271" s="6">
        <v>6</v>
      </c>
      <c r="C271" s="36" t="s">
        <v>19</v>
      </c>
      <c r="D271" s="36"/>
      <c r="E271" s="36"/>
      <c r="F271" s="35">
        <f>SUMIF('[1]TCE - ANEXO IV - Preencher'!$D:$D,'CONTÁBIL- FINANCEIRA '!A271,'[1]TCE - ANEXO IV - Preencher'!$N:$N)</f>
        <v>0</v>
      </c>
      <c r="G271" s="35"/>
      <c r="H271" s="34" t="s">
        <v>15</v>
      </c>
    </row>
    <row r="272" spans="1:13" ht="18" customHeight="1" x14ac:dyDescent="0.2">
      <c r="A272" t="s">
        <v>18</v>
      </c>
      <c r="B272" s="6">
        <v>7</v>
      </c>
      <c r="C272" s="36" t="s">
        <v>18</v>
      </c>
      <c r="D272" s="36"/>
      <c r="E272" s="36"/>
      <c r="F272" s="35">
        <f>SUMIF('[1]TCE - ANEXO IV - Preencher'!$D:$D,'CONTÁBIL- FINANCEIRA '!A272,'[1]TCE - ANEXO IV - Preencher'!$N:$N)</f>
        <v>0</v>
      </c>
      <c r="G272" s="35"/>
      <c r="H272" s="34" t="s">
        <v>15</v>
      </c>
    </row>
    <row r="273" spans="1:11" ht="17.25" x14ac:dyDescent="0.2">
      <c r="A273" t="s">
        <v>17</v>
      </c>
      <c r="B273" s="6">
        <v>6</v>
      </c>
      <c r="C273" s="36" t="s">
        <v>17</v>
      </c>
      <c r="D273" s="36"/>
      <c r="E273" s="36"/>
      <c r="F273" s="35">
        <f>SUMIF('[1]TCE - ANEXO IV - Preencher'!$D:$D,'CONTÁBIL- FINANCEIRA '!A273,'[1]TCE - ANEXO IV - Preencher'!$N:$N)</f>
        <v>0</v>
      </c>
      <c r="G273" s="35"/>
      <c r="H273" s="34" t="s">
        <v>15</v>
      </c>
    </row>
    <row r="274" spans="1:11" ht="17.25" x14ac:dyDescent="0.2">
      <c r="A274" t="s">
        <v>16</v>
      </c>
      <c r="B274" s="6">
        <v>6</v>
      </c>
      <c r="C274" s="36" t="s">
        <v>16</v>
      </c>
      <c r="D274" s="36"/>
      <c r="E274" s="36"/>
      <c r="F274" s="35">
        <f>SUMIF('[1]TCE - ANEXO IV - Preencher'!$D:$D,'CONTÁBIL- FINANCEIRA '!A274,'[1]TCE - ANEXO IV - Preencher'!$N:$N)</f>
        <v>0</v>
      </c>
      <c r="G274" s="35"/>
      <c r="H274" s="34" t="s">
        <v>15</v>
      </c>
    </row>
    <row r="275" spans="1:11" ht="18.75" x14ac:dyDescent="0.2">
      <c r="C275" s="23" t="s">
        <v>14</v>
      </c>
      <c r="D275" s="23"/>
      <c r="E275" s="23"/>
      <c r="F275" s="22">
        <f>F267+F268-F269</f>
        <v>0</v>
      </c>
      <c r="G275" s="22"/>
      <c r="J275" s="7"/>
      <c r="K275" s="7"/>
    </row>
    <row r="276" spans="1:11" ht="18.75" x14ac:dyDescent="0.2">
      <c r="C276" s="33"/>
      <c r="D276" s="32"/>
      <c r="E276" s="32"/>
      <c r="F276" s="28"/>
      <c r="G276" s="28"/>
    </row>
    <row r="277" spans="1:11" ht="18.75" x14ac:dyDescent="0.2">
      <c r="A277" t="s">
        <v>13</v>
      </c>
      <c r="C277" s="31"/>
      <c r="D277" s="29"/>
      <c r="E277" s="29"/>
      <c r="F277" s="28"/>
      <c r="G277" s="28"/>
      <c r="J277" s="7"/>
      <c r="K277" s="7"/>
    </row>
    <row r="278" spans="1:11" ht="21" x14ac:dyDescent="0.2">
      <c r="C278" s="30" t="s">
        <v>12</v>
      </c>
      <c r="D278" s="29"/>
      <c r="E278" s="29"/>
      <c r="F278" s="28"/>
      <c r="G278" s="28"/>
      <c r="J278" s="7"/>
      <c r="K278" s="7"/>
    </row>
    <row r="279" spans="1:11" ht="15.75" x14ac:dyDescent="0.2">
      <c r="C279" s="27" t="s">
        <v>11</v>
      </c>
      <c r="D279" s="27"/>
      <c r="E279" s="27"/>
      <c r="F279" s="26" t="s">
        <v>10</v>
      </c>
      <c r="G279" s="26"/>
      <c r="J279" s="7"/>
      <c r="K279" s="7"/>
    </row>
    <row r="280" spans="1:11" ht="18.75" x14ac:dyDescent="0.2">
      <c r="C280" s="25" t="s">
        <v>9</v>
      </c>
      <c r="D280" s="25"/>
      <c r="E280" s="25"/>
      <c r="F280" s="24">
        <f>SUMIF('[1]TCE - ANEXO IV - Preencher'!$D:$D,'CONTÁBIL- FINANCEIRA '!A277,'[1]TCE - ANEXO IV - Preencher'!$N:$N)</f>
        <v>0</v>
      </c>
      <c r="G280" s="24"/>
      <c r="J280" s="7"/>
      <c r="K280" s="7"/>
    </row>
    <row r="281" spans="1:11" ht="18.75" x14ac:dyDescent="0.2">
      <c r="C281" s="23" t="s">
        <v>8</v>
      </c>
      <c r="D281" s="23"/>
      <c r="E281" s="23"/>
      <c r="F281" s="22">
        <f>F280</f>
        <v>0</v>
      </c>
      <c r="G281" s="22"/>
      <c r="J281" s="7"/>
      <c r="K281" s="7"/>
    </row>
    <row r="282" spans="1:11" ht="18.75" x14ac:dyDescent="0.2">
      <c r="C282" s="21" t="s">
        <v>7</v>
      </c>
      <c r="D282" s="20"/>
      <c r="E282" s="20"/>
      <c r="F282" s="19"/>
      <c r="G282" s="18"/>
      <c r="J282" s="7"/>
      <c r="K282" s="7"/>
    </row>
    <row r="283" spans="1:11" ht="15.75" x14ac:dyDescent="0.2">
      <c r="C283" s="17"/>
      <c r="D283" s="16"/>
      <c r="E283" s="15"/>
      <c r="F283" s="13"/>
      <c r="G283" s="13"/>
      <c r="J283" s="7"/>
      <c r="K283" s="7"/>
    </row>
    <row r="284" spans="1:11" ht="15.75" hidden="1" customHeight="1" x14ac:dyDescent="0.2">
      <c r="D284" s="4" t="s">
        <v>5</v>
      </c>
      <c r="E284" s="14" t="s">
        <v>6</v>
      </c>
      <c r="F284" s="13" t="s">
        <v>5</v>
      </c>
      <c r="G284" s="13"/>
      <c r="J284" s="7"/>
      <c r="K284" s="7"/>
    </row>
    <row r="285" spans="1:11" ht="25.5" hidden="1" x14ac:dyDescent="0.2">
      <c r="C285" s="12"/>
      <c r="D285" s="11" t="s">
        <v>4</v>
      </c>
      <c r="E285" s="10" t="s">
        <v>3</v>
      </c>
      <c r="F285" s="9" t="s">
        <v>2</v>
      </c>
      <c r="G285" s="8"/>
      <c r="J285" s="7"/>
      <c r="K285" s="7"/>
    </row>
    <row r="286" spans="1:11" hidden="1" x14ac:dyDescent="0.2">
      <c r="J286" s="7"/>
      <c r="K286" s="7"/>
    </row>
    <row r="287" spans="1:11" hidden="1" x14ac:dyDescent="0.2">
      <c r="J287" s="7"/>
      <c r="K287" s="7"/>
    </row>
    <row r="288" spans="1:11" hidden="1" x14ac:dyDescent="0.2">
      <c r="D288" s="4" t="s">
        <v>1</v>
      </c>
      <c r="J288" s="7"/>
      <c r="K288" s="7"/>
    </row>
    <row r="289" spans="4:11" hidden="1" x14ac:dyDescent="0.2">
      <c r="D289" s="4" t="s">
        <v>0</v>
      </c>
      <c r="J289" s="7"/>
      <c r="K289" s="7"/>
    </row>
    <row r="293" spans="4:11" x14ac:dyDescent="0.2"/>
    <row r="294" spans="4:11" x14ac:dyDescent="0.2"/>
    <row r="309" x14ac:dyDescent="0.2"/>
  </sheetData>
  <mergeCells count="493">
    <mergeCell ref="C281:E281"/>
    <mergeCell ref="F281:G281"/>
    <mergeCell ref="C280:E280"/>
    <mergeCell ref="F280:G280"/>
    <mergeCell ref="C272:E272"/>
    <mergeCell ref="F272:G272"/>
    <mergeCell ref="C273:E273"/>
    <mergeCell ref="F273:G273"/>
    <mergeCell ref="C274:E274"/>
    <mergeCell ref="F274:G274"/>
    <mergeCell ref="F283:G283"/>
    <mergeCell ref="F284:G284"/>
    <mergeCell ref="C48:E48"/>
    <mergeCell ref="C49:E49"/>
    <mergeCell ref="C254:E254"/>
    <mergeCell ref="F254:G254"/>
    <mergeCell ref="C275:E275"/>
    <mergeCell ref="F275:G275"/>
    <mergeCell ref="C279:E279"/>
    <mergeCell ref="F279:G279"/>
    <mergeCell ref="C269:E269"/>
    <mergeCell ref="F269:G269"/>
    <mergeCell ref="C270:E270"/>
    <mergeCell ref="F270:G270"/>
    <mergeCell ref="C271:E271"/>
    <mergeCell ref="F271:G271"/>
    <mergeCell ref="C266:E266"/>
    <mergeCell ref="F266:G266"/>
    <mergeCell ref="C267:E267"/>
    <mergeCell ref="F267:G267"/>
    <mergeCell ref="C268:E268"/>
    <mergeCell ref="F268:G268"/>
    <mergeCell ref="C261:E261"/>
    <mergeCell ref="F261:G261"/>
    <mergeCell ref="C262:E262"/>
    <mergeCell ref="F262:G262"/>
    <mergeCell ref="C263:E263"/>
    <mergeCell ref="F263:G263"/>
    <mergeCell ref="C258:E258"/>
    <mergeCell ref="F258:G258"/>
    <mergeCell ref="C259:E259"/>
    <mergeCell ref="F259:G259"/>
    <mergeCell ref="C260:E260"/>
    <mergeCell ref="F260:G260"/>
    <mergeCell ref="C251:E251"/>
    <mergeCell ref="F251:G251"/>
    <mergeCell ref="C252:E252"/>
    <mergeCell ref="F252:G252"/>
    <mergeCell ref="C257:E257"/>
    <mergeCell ref="F257:G257"/>
    <mergeCell ref="C248:E248"/>
    <mergeCell ref="F248:G248"/>
    <mergeCell ref="C249:E249"/>
    <mergeCell ref="F249:G249"/>
    <mergeCell ref="C250:E250"/>
    <mergeCell ref="F250:G250"/>
    <mergeCell ref="C242:E242"/>
    <mergeCell ref="F242:G242"/>
    <mergeCell ref="C243:E243"/>
    <mergeCell ref="F243:G243"/>
    <mergeCell ref="C246:D246"/>
    <mergeCell ref="C247:E247"/>
    <mergeCell ref="F247:G247"/>
    <mergeCell ref="C244:E244"/>
    <mergeCell ref="F244:G244"/>
    <mergeCell ref="C237:E237"/>
    <mergeCell ref="C238:E238"/>
    <mergeCell ref="C239:D239"/>
    <mergeCell ref="C240:E240"/>
    <mergeCell ref="F240:G240"/>
    <mergeCell ref="C241:E241"/>
    <mergeCell ref="F241:G241"/>
    <mergeCell ref="C234:E234"/>
    <mergeCell ref="F234:G234"/>
    <mergeCell ref="C235:E235"/>
    <mergeCell ref="F235:G235"/>
    <mergeCell ref="C236:E236"/>
    <mergeCell ref="F236:G236"/>
    <mergeCell ref="C233:E233"/>
    <mergeCell ref="F233:G233"/>
    <mergeCell ref="F225:G225"/>
    <mergeCell ref="F226:G226"/>
    <mergeCell ref="C226:D226"/>
    <mergeCell ref="C225:D225"/>
    <mergeCell ref="C227:D227"/>
    <mergeCell ref="F227:G227"/>
    <mergeCell ref="C228:G229"/>
    <mergeCell ref="C219:E219"/>
    <mergeCell ref="F219:G219"/>
    <mergeCell ref="C221:E221"/>
    <mergeCell ref="F221:G221"/>
    <mergeCell ref="C232:E232"/>
    <mergeCell ref="F232:G232"/>
    <mergeCell ref="C216:E216"/>
    <mergeCell ref="F216:G216"/>
    <mergeCell ref="C217:E217"/>
    <mergeCell ref="F217:G217"/>
    <mergeCell ref="C218:E218"/>
    <mergeCell ref="F218:G218"/>
    <mergeCell ref="C213:E213"/>
    <mergeCell ref="F213:G213"/>
    <mergeCell ref="C214:E214"/>
    <mergeCell ref="F214:G214"/>
    <mergeCell ref="C215:E215"/>
    <mergeCell ref="F215:G215"/>
    <mergeCell ref="C207:E207"/>
    <mergeCell ref="F207:G207"/>
    <mergeCell ref="C208:E208"/>
    <mergeCell ref="F208:G208"/>
    <mergeCell ref="C209:E209"/>
    <mergeCell ref="F209:G209"/>
    <mergeCell ref="C202:E202"/>
    <mergeCell ref="F202:G202"/>
    <mergeCell ref="C205:E205"/>
    <mergeCell ref="F205:G205"/>
    <mergeCell ref="C206:E206"/>
    <mergeCell ref="F206:G206"/>
    <mergeCell ref="C199:E199"/>
    <mergeCell ref="F199:G199"/>
    <mergeCell ref="C200:E200"/>
    <mergeCell ref="F200:G200"/>
    <mergeCell ref="C201:E201"/>
    <mergeCell ref="F201:G201"/>
    <mergeCell ref="C193:D193"/>
    <mergeCell ref="E193:G193"/>
    <mergeCell ref="C194:D194"/>
    <mergeCell ref="E194:G194"/>
    <mergeCell ref="D196:E196"/>
    <mergeCell ref="C198:E198"/>
    <mergeCell ref="F198:G198"/>
    <mergeCell ref="C188:C191"/>
    <mergeCell ref="D188:E188"/>
    <mergeCell ref="F188:G188"/>
    <mergeCell ref="D189:E189"/>
    <mergeCell ref="F189:F190"/>
    <mergeCell ref="G189:G190"/>
    <mergeCell ref="D190:E190"/>
    <mergeCell ref="D191:E191"/>
    <mergeCell ref="F181:G181"/>
    <mergeCell ref="C182:E182"/>
    <mergeCell ref="F182:G182"/>
    <mergeCell ref="C183:E183"/>
    <mergeCell ref="F183:G183"/>
    <mergeCell ref="F186:G186"/>
    <mergeCell ref="C184:G184"/>
    <mergeCell ref="C177:E177"/>
    <mergeCell ref="F177:G177"/>
    <mergeCell ref="C178:E178"/>
    <mergeCell ref="F178:G178"/>
    <mergeCell ref="D192:E192"/>
    <mergeCell ref="C179:E179"/>
    <mergeCell ref="F179:G179"/>
    <mergeCell ref="C180:E180"/>
    <mergeCell ref="F180:G180"/>
    <mergeCell ref="C181:E181"/>
    <mergeCell ref="C174:E174"/>
    <mergeCell ref="F174:G174"/>
    <mergeCell ref="C175:E175"/>
    <mergeCell ref="F175:G175"/>
    <mergeCell ref="C176:E176"/>
    <mergeCell ref="F176:G176"/>
    <mergeCell ref="C171:E171"/>
    <mergeCell ref="F171:G171"/>
    <mergeCell ref="C172:E172"/>
    <mergeCell ref="F172:G172"/>
    <mergeCell ref="C173:E173"/>
    <mergeCell ref="F173:G173"/>
    <mergeCell ref="C168:E168"/>
    <mergeCell ref="F168:G168"/>
    <mergeCell ref="C169:E169"/>
    <mergeCell ref="F169:G169"/>
    <mergeCell ref="C170:E170"/>
    <mergeCell ref="F170:G170"/>
    <mergeCell ref="C165:E165"/>
    <mergeCell ref="F165:G165"/>
    <mergeCell ref="C166:E166"/>
    <mergeCell ref="F166:G166"/>
    <mergeCell ref="C167:E167"/>
    <mergeCell ref="F167:G167"/>
    <mergeCell ref="C162:E162"/>
    <mergeCell ref="F162:G162"/>
    <mergeCell ref="C163:E163"/>
    <mergeCell ref="F163:G163"/>
    <mergeCell ref="C164:E164"/>
    <mergeCell ref="F164:G164"/>
    <mergeCell ref="C159:E159"/>
    <mergeCell ref="F159:G159"/>
    <mergeCell ref="C160:E160"/>
    <mergeCell ref="F160:G160"/>
    <mergeCell ref="C161:E161"/>
    <mergeCell ref="F161:G161"/>
    <mergeCell ref="C156:E156"/>
    <mergeCell ref="F156:G156"/>
    <mergeCell ref="C157:E157"/>
    <mergeCell ref="F157:G157"/>
    <mergeCell ref="C158:E158"/>
    <mergeCell ref="F158:G158"/>
    <mergeCell ref="C153:E153"/>
    <mergeCell ref="F153:G153"/>
    <mergeCell ref="C154:E154"/>
    <mergeCell ref="F154:G154"/>
    <mergeCell ref="C155:E155"/>
    <mergeCell ref="F155:G155"/>
    <mergeCell ref="C150:E150"/>
    <mergeCell ref="F150:G150"/>
    <mergeCell ref="C151:E151"/>
    <mergeCell ref="F151:G151"/>
    <mergeCell ref="C152:E152"/>
    <mergeCell ref="F152:G152"/>
    <mergeCell ref="C147:E147"/>
    <mergeCell ref="F147:G147"/>
    <mergeCell ref="C148:E148"/>
    <mergeCell ref="F148:G148"/>
    <mergeCell ref="C149:E149"/>
    <mergeCell ref="F149:G149"/>
    <mergeCell ref="C144:E144"/>
    <mergeCell ref="F144:G144"/>
    <mergeCell ref="C145:E145"/>
    <mergeCell ref="F145:G145"/>
    <mergeCell ref="C146:E146"/>
    <mergeCell ref="F146:G146"/>
    <mergeCell ref="C141:E141"/>
    <mergeCell ref="F141:G141"/>
    <mergeCell ref="C142:E142"/>
    <mergeCell ref="F142:G142"/>
    <mergeCell ref="C143:E143"/>
    <mergeCell ref="F143:G143"/>
    <mergeCell ref="C138:E138"/>
    <mergeCell ref="F138:G138"/>
    <mergeCell ref="C139:E139"/>
    <mergeCell ref="F139:G139"/>
    <mergeCell ref="C140:E140"/>
    <mergeCell ref="F140:G140"/>
    <mergeCell ref="C135:E135"/>
    <mergeCell ref="F135:G135"/>
    <mergeCell ref="C136:E136"/>
    <mergeCell ref="F136:G136"/>
    <mergeCell ref="C137:E137"/>
    <mergeCell ref="F137:G137"/>
    <mergeCell ref="C132:E132"/>
    <mergeCell ref="F132:G132"/>
    <mergeCell ref="C133:E133"/>
    <mergeCell ref="F133:G133"/>
    <mergeCell ref="C134:E134"/>
    <mergeCell ref="F134:G134"/>
    <mergeCell ref="C129:E129"/>
    <mergeCell ref="F129:G129"/>
    <mergeCell ref="C130:E130"/>
    <mergeCell ref="F130:G130"/>
    <mergeCell ref="C131:E131"/>
    <mergeCell ref="F131:G131"/>
    <mergeCell ref="C126:E126"/>
    <mergeCell ref="F126:G126"/>
    <mergeCell ref="C127:E127"/>
    <mergeCell ref="F127:G127"/>
    <mergeCell ref="C128:E128"/>
    <mergeCell ref="F128:G128"/>
    <mergeCell ref="C123:E123"/>
    <mergeCell ref="F123:G123"/>
    <mergeCell ref="C124:E124"/>
    <mergeCell ref="F124:G124"/>
    <mergeCell ref="C125:E125"/>
    <mergeCell ref="F125:G125"/>
    <mergeCell ref="C120:E120"/>
    <mergeCell ref="F120:G120"/>
    <mergeCell ref="C121:E121"/>
    <mergeCell ref="F121:G121"/>
    <mergeCell ref="C122:E122"/>
    <mergeCell ref="F122:G122"/>
    <mergeCell ref="C117:E117"/>
    <mergeCell ref="F117:G117"/>
    <mergeCell ref="C118:E118"/>
    <mergeCell ref="F118:G118"/>
    <mergeCell ref="C119:E119"/>
    <mergeCell ref="F119:G119"/>
    <mergeCell ref="C114:E114"/>
    <mergeCell ref="F114:G114"/>
    <mergeCell ref="C115:E115"/>
    <mergeCell ref="F115:G115"/>
    <mergeCell ref="C116:E116"/>
    <mergeCell ref="F116:G116"/>
    <mergeCell ref="C111:E111"/>
    <mergeCell ref="F111:G111"/>
    <mergeCell ref="C112:E112"/>
    <mergeCell ref="F112:G112"/>
    <mergeCell ref="C113:E113"/>
    <mergeCell ref="F113:G113"/>
    <mergeCell ref="C108:E108"/>
    <mergeCell ref="F108:G108"/>
    <mergeCell ref="C109:E109"/>
    <mergeCell ref="F109:G109"/>
    <mergeCell ref="C110:E110"/>
    <mergeCell ref="F110:G110"/>
    <mergeCell ref="C105:E105"/>
    <mergeCell ref="F105:G105"/>
    <mergeCell ref="C106:E106"/>
    <mergeCell ref="F106:G106"/>
    <mergeCell ref="C107:E107"/>
    <mergeCell ref="F107:G107"/>
    <mergeCell ref="C101:E101"/>
    <mergeCell ref="F101:G101"/>
    <mergeCell ref="C102:E102"/>
    <mergeCell ref="F102:G102"/>
    <mergeCell ref="C103:E103"/>
    <mergeCell ref="F103:G103"/>
    <mergeCell ref="C98:E98"/>
    <mergeCell ref="F98:G98"/>
    <mergeCell ref="C99:E99"/>
    <mergeCell ref="F99:G99"/>
    <mergeCell ref="C100:E100"/>
    <mergeCell ref="F100:G100"/>
    <mergeCell ref="C95:E95"/>
    <mergeCell ref="F95:G95"/>
    <mergeCell ref="C96:E96"/>
    <mergeCell ref="F96:G96"/>
    <mergeCell ref="C97:E97"/>
    <mergeCell ref="F97:G97"/>
    <mergeCell ref="G89:G90"/>
    <mergeCell ref="D90:E90"/>
    <mergeCell ref="D91:E91"/>
    <mergeCell ref="C93:D93"/>
    <mergeCell ref="E93:G93"/>
    <mergeCell ref="C94:D94"/>
    <mergeCell ref="E94:G94"/>
    <mergeCell ref="C84:E84"/>
    <mergeCell ref="F84:G84"/>
    <mergeCell ref="F85:G85"/>
    <mergeCell ref="F86:G86"/>
    <mergeCell ref="F87:G87"/>
    <mergeCell ref="C88:C91"/>
    <mergeCell ref="D88:E88"/>
    <mergeCell ref="F88:G88"/>
    <mergeCell ref="D89:E89"/>
    <mergeCell ref="F89:F90"/>
    <mergeCell ref="C81:E81"/>
    <mergeCell ref="F81:G81"/>
    <mergeCell ref="C82:E82"/>
    <mergeCell ref="F82:G82"/>
    <mergeCell ref="C83:E83"/>
    <mergeCell ref="F83:G83"/>
    <mergeCell ref="C78:E78"/>
    <mergeCell ref="F78:G78"/>
    <mergeCell ref="C79:E79"/>
    <mergeCell ref="F79:G79"/>
    <mergeCell ref="C80:E80"/>
    <mergeCell ref="F80:G80"/>
    <mergeCell ref="C75:E75"/>
    <mergeCell ref="F75:G75"/>
    <mergeCell ref="C76:E76"/>
    <mergeCell ref="F76:G76"/>
    <mergeCell ref="C77:E77"/>
    <mergeCell ref="F77:G77"/>
    <mergeCell ref="C72:E72"/>
    <mergeCell ref="F72:G72"/>
    <mergeCell ref="C73:E73"/>
    <mergeCell ref="F73:G73"/>
    <mergeCell ref="C74:E74"/>
    <mergeCell ref="F74:G74"/>
    <mergeCell ref="C69:E69"/>
    <mergeCell ref="F69:G69"/>
    <mergeCell ref="C70:E70"/>
    <mergeCell ref="F70:G70"/>
    <mergeCell ref="C71:E71"/>
    <mergeCell ref="F71:G71"/>
    <mergeCell ref="C66:E66"/>
    <mergeCell ref="F66:G66"/>
    <mergeCell ref="C67:E67"/>
    <mergeCell ref="F67:G67"/>
    <mergeCell ref="C68:E68"/>
    <mergeCell ref="F68:G68"/>
    <mergeCell ref="C63:E63"/>
    <mergeCell ref="F63:G63"/>
    <mergeCell ref="C64:E64"/>
    <mergeCell ref="F64:G64"/>
    <mergeCell ref="C65:E65"/>
    <mergeCell ref="F65:G65"/>
    <mergeCell ref="C60:E60"/>
    <mergeCell ref="F60:G60"/>
    <mergeCell ref="C61:E61"/>
    <mergeCell ref="F61:G61"/>
    <mergeCell ref="C62:E62"/>
    <mergeCell ref="F62:G62"/>
    <mergeCell ref="C57:E57"/>
    <mergeCell ref="F57:G57"/>
    <mergeCell ref="C58:E58"/>
    <mergeCell ref="F58:G58"/>
    <mergeCell ref="C59:E59"/>
    <mergeCell ref="F59:G59"/>
    <mergeCell ref="C54:E54"/>
    <mergeCell ref="F54:G54"/>
    <mergeCell ref="C55:E55"/>
    <mergeCell ref="F55:G55"/>
    <mergeCell ref="C56:E56"/>
    <mergeCell ref="F56:G56"/>
    <mergeCell ref="C52:E52"/>
    <mergeCell ref="F52:G52"/>
    <mergeCell ref="C53:E53"/>
    <mergeCell ref="F53:G53"/>
    <mergeCell ref="C51:E51"/>
    <mergeCell ref="F51:G51"/>
    <mergeCell ref="C39:E39"/>
    <mergeCell ref="C43:E43"/>
    <mergeCell ref="C47:E47"/>
    <mergeCell ref="F47:G47"/>
    <mergeCell ref="F43:G43"/>
    <mergeCell ref="F39:G39"/>
    <mergeCell ref="F40:G40"/>
    <mergeCell ref="F41:G41"/>
    <mergeCell ref="C42:E42"/>
    <mergeCell ref="F42:G42"/>
    <mergeCell ref="C38:E38"/>
    <mergeCell ref="F38:G38"/>
    <mergeCell ref="C46:E46"/>
    <mergeCell ref="F46:G46"/>
    <mergeCell ref="F44:G44"/>
    <mergeCell ref="F45:G45"/>
    <mergeCell ref="C40:E40"/>
    <mergeCell ref="C41:E41"/>
    <mergeCell ref="C44:E44"/>
    <mergeCell ref="C45:E45"/>
    <mergeCell ref="C34:E34"/>
    <mergeCell ref="F34:G34"/>
    <mergeCell ref="C50:E50"/>
    <mergeCell ref="F50:G50"/>
    <mergeCell ref="F48:G48"/>
    <mergeCell ref="F49:G49"/>
    <mergeCell ref="C35:E35"/>
    <mergeCell ref="F35:G35"/>
    <mergeCell ref="C36:E36"/>
    <mergeCell ref="F36:G36"/>
    <mergeCell ref="C30:E30"/>
    <mergeCell ref="F30:G30"/>
    <mergeCell ref="C37:E37"/>
    <mergeCell ref="F37:G37"/>
    <mergeCell ref="C31:E31"/>
    <mergeCell ref="F31:G31"/>
    <mergeCell ref="C32:E32"/>
    <mergeCell ref="F32:G32"/>
    <mergeCell ref="C33:E33"/>
    <mergeCell ref="F33:G33"/>
    <mergeCell ref="C27:E27"/>
    <mergeCell ref="F27:G27"/>
    <mergeCell ref="C28:E28"/>
    <mergeCell ref="F28:G28"/>
    <mergeCell ref="C29:E29"/>
    <mergeCell ref="F29:G29"/>
    <mergeCell ref="C14:E14"/>
    <mergeCell ref="F14:G14"/>
    <mergeCell ref="C1:C3"/>
    <mergeCell ref="F1:G1"/>
    <mergeCell ref="C25:E25"/>
    <mergeCell ref="C26:E26"/>
    <mergeCell ref="F26:G26"/>
    <mergeCell ref="C19:E19"/>
    <mergeCell ref="F19:G19"/>
    <mergeCell ref="F2:F3"/>
    <mergeCell ref="G2:G3"/>
    <mergeCell ref="C10:E10"/>
    <mergeCell ref="F10:G10"/>
    <mergeCell ref="C12:E12"/>
    <mergeCell ref="F12:G12"/>
    <mergeCell ref="C13:E13"/>
    <mergeCell ref="F13:G13"/>
    <mergeCell ref="C23:E23"/>
    <mergeCell ref="F23:G23"/>
    <mergeCell ref="C24:E24"/>
    <mergeCell ref="F24:G24"/>
    <mergeCell ref="C15:E15"/>
    <mergeCell ref="F15:G15"/>
    <mergeCell ref="C16:E16"/>
    <mergeCell ref="F16:G16"/>
    <mergeCell ref="C17:E17"/>
    <mergeCell ref="F17:G17"/>
    <mergeCell ref="C104:E104"/>
    <mergeCell ref="F104:G104"/>
    <mergeCell ref="C8:E8"/>
    <mergeCell ref="C9:E9"/>
    <mergeCell ref="F9:G9"/>
    <mergeCell ref="C11:E11"/>
    <mergeCell ref="F11:G11"/>
    <mergeCell ref="F21:G21"/>
    <mergeCell ref="C22:E22"/>
    <mergeCell ref="F22:G22"/>
    <mergeCell ref="C20:E20"/>
    <mergeCell ref="F20:G20"/>
    <mergeCell ref="C21:E21"/>
    <mergeCell ref="I4:J4"/>
    <mergeCell ref="C5:D5"/>
    <mergeCell ref="C6:D6"/>
    <mergeCell ref="C7:E7"/>
    <mergeCell ref="F7:G7"/>
    <mergeCell ref="C18:E18"/>
    <mergeCell ref="F18:G18"/>
  </mergeCells>
  <conditionalFormatting sqref="F180:G180 F177:G178">
    <cfRule type="cellIs" dxfId="1" priority="2" stopIfTrue="1" operator="lessThan">
      <formula>0</formula>
    </cfRule>
  </conditionalFormatting>
  <conditionalFormatting sqref="G6">
    <cfRule type="expression" dxfId="0" priority="1" stopIfTrue="1">
      <formula>MOD(ROW(),2)=0</formula>
    </cfRule>
  </conditionalFormatting>
  <dataValidations count="1">
    <dataValidation type="list" allowBlank="1" showInputMessage="1" showErrorMessage="1" sqref="F4" xr:uid="{00000000-0002-0000-0300-000000000000}">
      <formula1>COMPET</formula1>
    </dataValidation>
  </dataValidations>
  <printOptions horizontalCentered="1"/>
  <pageMargins left="0.59027777777777779" right="0" top="0.17" bottom="0" header="0.19" footer="0.19"/>
  <pageSetup paperSize="9" scale="47" firstPageNumber="0" orientation="portrait" r:id="rId1"/>
  <headerFooter alignWithMargins="0"/>
  <rowBreaks count="2" manualBreakCount="2">
    <brk id="87" min="2" max="6" man="1"/>
    <brk id="187" min="2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8</vt:i4>
      </vt:variant>
    </vt:vector>
  </HeadingPairs>
  <TitlesOfParts>
    <vt:vector size="9" baseType="lpstr">
      <vt:lpstr>CONTÁBIL- FINANCEIRA </vt:lpstr>
      <vt:lpstr>'CONTÁBIL- FINANCEIRA '!Area_de_impressao</vt:lpstr>
      <vt:lpstr>'CONTÁBIL- FINANCEIRA '!Excel_BuiltIn__FilterDatabase</vt:lpstr>
      <vt:lpstr>NÃO</vt:lpstr>
      <vt:lpstr>'CONTÁBIL- FINANCEIRA '!Print_Area_0</vt:lpstr>
      <vt:lpstr>'CONTÁBIL- FINANCEIRA '!Print_Area_0_0</vt:lpstr>
      <vt:lpstr>'CONTÁBIL- FINANCEIRA '!Print_Area_0_0_0</vt:lpstr>
      <vt:lpstr>'CONTÁBIL- FINANCEIRA '!Print_Area_0_0_0_0</vt:lpstr>
      <vt:lpstr>'CONTÁBIL- FINANCEIRA '!Print_Area_0_0_0_0_0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USUARIOS</dc:creator>
  <cp:lastModifiedBy>USUARIOS</cp:lastModifiedBy>
  <dcterms:created xsi:type="dcterms:W3CDTF">2021-03-15T12:21:34Z</dcterms:created>
  <dcterms:modified xsi:type="dcterms:W3CDTF">2021-03-15T12:22:30Z</dcterms:modified>
</cp:coreProperties>
</file>